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8595" yWindow="-15" windowWidth="8640" windowHeight="10110" activeTab="1"/>
  </bookViews>
  <sheets>
    <sheet name="Monat" sheetId="4" r:id="rId1"/>
    <sheet name="Monat2" sheetId="5" r:id="rId2"/>
  </sheets>
  <definedNames>
    <definedName name="_xlnm.Print_Area" localSheetId="0">Monat!$A$2:$E$156</definedName>
    <definedName name="_xlnm.Print_Area" localSheetId="1">Monat2!$A$2:$M$167</definedName>
  </definedNames>
  <calcPr calcId="162913"/>
</workbook>
</file>

<file path=xl/calcChain.xml><?xml version="1.0" encoding="utf-8"?>
<calcChain xmlns="http://schemas.openxmlformats.org/spreadsheetml/2006/main">
  <c r="D119" i="4" l="1"/>
  <c r="C119" i="4"/>
  <c r="D114" i="4"/>
  <c r="C114" i="4"/>
  <c r="E114" i="4"/>
  <c r="C1" i="5"/>
  <c r="B1" i="5"/>
  <c r="C1" i="4"/>
  <c r="B1" i="4"/>
  <c r="D57" i="4" s="1"/>
  <c r="E88" i="4"/>
  <c r="E125" i="4"/>
  <c r="E124" i="4"/>
  <c r="E123" i="4"/>
  <c r="E122" i="4"/>
  <c r="E121" i="4"/>
  <c r="E120" i="4"/>
  <c r="E117" i="4"/>
  <c r="E71" i="4"/>
  <c r="E31" i="4"/>
  <c r="E32" i="4"/>
  <c r="E116" i="4"/>
  <c r="E115" i="4"/>
  <c r="E112" i="4"/>
  <c r="E111" i="4"/>
  <c r="E110" i="4"/>
  <c r="E109" i="4"/>
  <c r="E50" i="4"/>
  <c r="E48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0" i="4"/>
  <c r="E29" i="4"/>
  <c r="E28" i="4"/>
  <c r="E27" i="4"/>
  <c r="E26" i="4"/>
  <c r="E25" i="4"/>
  <c r="E24" i="4"/>
  <c r="E23" i="4"/>
  <c r="E22" i="4"/>
  <c r="E21" i="4"/>
  <c r="E20" i="4"/>
  <c r="E18" i="4"/>
  <c r="E17" i="4"/>
  <c r="E16" i="4"/>
  <c r="E15" i="4"/>
  <c r="E14" i="4"/>
  <c r="E13" i="4"/>
  <c r="E12" i="4"/>
  <c r="E11" i="4"/>
  <c r="E10" i="4"/>
  <c r="E9" i="4"/>
  <c r="E8" i="4"/>
  <c r="C108" i="4"/>
  <c r="D1" i="4"/>
  <c r="C55" i="4" s="1"/>
  <c r="A83" i="4"/>
  <c r="D90" i="4"/>
  <c r="E90" i="4" s="1"/>
  <c r="D73" i="4"/>
  <c r="E73" i="4" s="1"/>
  <c r="C73" i="4"/>
  <c r="C90" i="4"/>
  <c r="D131" i="4"/>
  <c r="C131" i="4"/>
  <c r="D6" i="4"/>
  <c r="C6" i="4"/>
  <c r="E155" i="4"/>
  <c r="E154" i="4"/>
  <c r="E153" i="4"/>
  <c r="E150" i="4"/>
  <c r="E149" i="4"/>
  <c r="E148" i="4"/>
  <c r="E145" i="4"/>
  <c r="E144" i="4"/>
  <c r="E143" i="4"/>
  <c r="E142" i="4"/>
  <c r="E141" i="4"/>
  <c r="E138" i="4"/>
  <c r="E137" i="4"/>
  <c r="E136" i="4"/>
  <c r="E135" i="4"/>
  <c r="E134" i="4"/>
  <c r="E133" i="4"/>
  <c r="E103" i="4"/>
  <c r="E102" i="4"/>
  <c r="E101" i="4"/>
  <c r="E100" i="4"/>
  <c r="E99" i="4"/>
  <c r="E97" i="4"/>
  <c r="E96" i="4"/>
  <c r="E95" i="4"/>
  <c r="E94" i="4"/>
  <c r="E92" i="4"/>
  <c r="E91" i="4"/>
  <c r="E89" i="4"/>
  <c r="E87" i="4"/>
  <c r="E86" i="4"/>
  <c r="E85" i="4"/>
  <c r="E84" i="4"/>
  <c r="E83" i="4"/>
  <c r="E82" i="4"/>
  <c r="E81" i="4"/>
  <c r="E80" i="4"/>
  <c r="E79" i="4"/>
  <c r="E78" i="4"/>
  <c r="E77" i="4"/>
  <c r="E75" i="4"/>
  <c r="E74" i="4"/>
  <c r="E72" i="4"/>
  <c r="E70" i="4"/>
  <c r="E69" i="4"/>
  <c r="E68" i="4"/>
  <c r="E67" i="4"/>
  <c r="E66" i="4"/>
  <c r="E65" i="4"/>
  <c r="E64" i="4"/>
  <c r="E63" i="4"/>
  <c r="E62" i="4"/>
  <c r="E61" i="4"/>
  <c r="E60" i="4"/>
  <c r="E59" i="4"/>
  <c r="D1" i="5"/>
  <c r="B124" i="5" s="1"/>
  <c r="B3" i="5"/>
  <c r="C57" i="4" l="1"/>
  <c r="D108" i="4"/>
  <c r="B62" i="5"/>
  <c r="C129" i="4"/>
  <c r="C106" i="4"/>
  <c r="E119" i="4"/>
  <c r="C4" i="4"/>
</calcChain>
</file>

<file path=xl/sharedStrings.xml><?xml version="1.0" encoding="utf-8"?>
<sst xmlns="http://schemas.openxmlformats.org/spreadsheetml/2006/main" count="411" uniqueCount="209">
  <si>
    <t xml:space="preserve">             - nach Steuerarten -</t>
  </si>
  <si>
    <t xml:space="preserve"> </t>
  </si>
  <si>
    <t>Übersicht 1</t>
  </si>
  <si>
    <t>S t e u e r a r t</t>
  </si>
  <si>
    <t>Änderung</t>
  </si>
  <si>
    <t>ggü Vorjahr</t>
  </si>
  <si>
    <t>in vH</t>
  </si>
  <si>
    <t>Gemeinschaftliche Steuern</t>
  </si>
  <si>
    <t>Ländersteuern</t>
  </si>
  <si>
    <t>Zölle</t>
  </si>
  <si>
    <t>Steuereinnahmen insgesamt      (ohne reine Gemeindesteuern)</t>
  </si>
  <si>
    <t xml:space="preserve">              - nach Gebietskörperschaften -</t>
  </si>
  <si>
    <t>ggü. Vorjahr</t>
  </si>
  <si>
    <t xml:space="preserve">         Lohnsteuer     (42,5 vH)   </t>
  </si>
  <si>
    <t xml:space="preserve">         veranl. Einkommensteuer    (42,5 vH)   </t>
  </si>
  <si>
    <t xml:space="preserve">         nicht veranl. Steuern vom Ertrag  (50vH)</t>
  </si>
  <si>
    <t xml:space="preserve">         Körperschaftsteuer  (50vH)</t>
  </si>
  <si>
    <t xml:space="preserve"> -    EU-MWSt-Eigenmittel</t>
  </si>
  <si>
    <t xml:space="preserve"> -    Regionalisierungsmittel (ÖPNV)</t>
  </si>
  <si>
    <t>Steuereinnahmen der Länder</t>
  </si>
  <si>
    <t xml:space="preserve">      Ländersteuern</t>
  </si>
  <si>
    <t xml:space="preserve"> +   Länderanteil an den gemeinschaftlichen Steuern</t>
  </si>
  <si>
    <t xml:space="preserve"> +   Regionalisierungsmittel (ÖPNV)</t>
  </si>
  <si>
    <t xml:space="preserve">      Steuereinnahmen der Länder vor BEZ</t>
  </si>
  <si>
    <t xml:space="preserve">      Steuereinnahmen der Länder nach BEZ</t>
  </si>
  <si>
    <t>EU-Eigenmittel</t>
  </si>
  <si>
    <t xml:space="preserve">      Zölle</t>
  </si>
  <si>
    <t xml:space="preserve">      MWSt-Eigenmittel</t>
  </si>
  <si>
    <t xml:space="preserve">      EU-Eigenmittel insgesamt</t>
  </si>
  <si>
    <t xml:space="preserve">Steuereinnahmen der Gemeinden </t>
  </si>
  <si>
    <t>Übersicht 3  Seite 1</t>
  </si>
  <si>
    <t>Gemeinschaftliche</t>
  </si>
  <si>
    <t>Bayern</t>
  </si>
  <si>
    <t>Baden-</t>
  </si>
  <si>
    <t>Hessen</t>
  </si>
  <si>
    <t>Rheinland-</t>
  </si>
  <si>
    <t>Saarland</t>
  </si>
  <si>
    <t>Nordrhein-</t>
  </si>
  <si>
    <t>Nieder-</t>
  </si>
  <si>
    <t>Schleswig-</t>
  </si>
  <si>
    <t>Hamburg</t>
  </si>
  <si>
    <t>Bremen</t>
  </si>
  <si>
    <t>Berlin</t>
  </si>
  <si>
    <t>S t e u e r n</t>
  </si>
  <si>
    <t>Württemberg</t>
  </si>
  <si>
    <t>Pfalz</t>
  </si>
  <si>
    <t>Westfalen</t>
  </si>
  <si>
    <t>sachsen</t>
  </si>
  <si>
    <t>Holstein</t>
  </si>
  <si>
    <t>West</t>
  </si>
  <si>
    <t xml:space="preserve">Lohnsteuer  </t>
  </si>
  <si>
    <t xml:space="preserve">Kindergeld Familienkassen   </t>
  </si>
  <si>
    <t>Altersvorsorgezulage</t>
  </si>
  <si>
    <t>Pauschsteuer Mini-Jobs</t>
  </si>
  <si>
    <t>Lohnsteuer vor Zerlegung</t>
  </si>
  <si>
    <t>Zerlegung</t>
  </si>
  <si>
    <t>Lohnsteuer nach Zerlegung</t>
  </si>
  <si>
    <t>Länder         42,5 vH nach Zerlegung</t>
  </si>
  <si>
    <t>veranlagte Einkommensteuer</t>
  </si>
  <si>
    <t xml:space="preserve">veranl. ESt nach Erstattung </t>
  </si>
  <si>
    <t>Länder         42,5 vH nach Erstattung</t>
  </si>
  <si>
    <t>nicht veranlagte Steuern vom Ertrag</t>
  </si>
  <si>
    <t xml:space="preserve">n.v..St.v. Ertrag nach Erstattung </t>
  </si>
  <si>
    <t>Länder         50  vH nach Erstattung</t>
  </si>
  <si>
    <t>Länder         44 vH nach Zerlegung</t>
  </si>
  <si>
    <t xml:space="preserve">Körperschaftsteuer  </t>
  </si>
  <si>
    <t>Körperschaftsteuer vor Zerlegung</t>
  </si>
  <si>
    <t>Körperschaftsteuer nach Zerlegung</t>
  </si>
  <si>
    <t>Länder         50 vH nach Zerlegung</t>
  </si>
  <si>
    <t xml:space="preserve">Umsatzsteuer   </t>
  </si>
  <si>
    <t xml:space="preserve">  (ohne Einfuhrumsatzsteuer)</t>
  </si>
  <si>
    <t>Gewerbesteuerumlage</t>
  </si>
  <si>
    <t>Nachrichtlich:</t>
  </si>
  <si>
    <t xml:space="preserve">  erhöhte Gewerbesteuerumlage</t>
  </si>
  <si>
    <t xml:space="preserve">  Kindergeld Arbeitgeber</t>
  </si>
  <si>
    <t>Übersicht 3  Seite 2</t>
  </si>
  <si>
    <t>Brandenburg</t>
  </si>
  <si>
    <t>Mecklenburg</t>
  </si>
  <si>
    <t>Sachsen</t>
  </si>
  <si>
    <t>Sachsen-</t>
  </si>
  <si>
    <t>Thüringen</t>
  </si>
  <si>
    <t>Vorpommern</t>
  </si>
  <si>
    <t>Anhalt</t>
  </si>
  <si>
    <t>insgesamt</t>
  </si>
  <si>
    <t>Lohnsteuer</t>
  </si>
  <si>
    <t>n.v..St.v. Ertrag nach Erstattung</t>
  </si>
  <si>
    <t>Umsatzsteuer</t>
  </si>
  <si>
    <t>Übersicht 4</t>
  </si>
  <si>
    <t>Vermögensteuer</t>
  </si>
  <si>
    <t>Erbschaftsteuer</t>
  </si>
  <si>
    <t>Rennwett- und Lotteriesteuer</t>
  </si>
  <si>
    <t>davon: Totalisatorsteuer</t>
  </si>
  <si>
    <t>Feuerschutzsteuer</t>
  </si>
  <si>
    <t>Biersteuer</t>
  </si>
  <si>
    <t>Sonstige</t>
  </si>
  <si>
    <t>Ländersteuern insgesamt</t>
  </si>
  <si>
    <t xml:space="preserve">     Gemeindeanteil an den gemeinschaftlichen Steuern</t>
  </si>
  <si>
    <t xml:space="preserve">         Lohnsteuer     (15 vH)   </t>
  </si>
  <si>
    <t xml:space="preserve">         veranl. Einkommensteuer    (15 vH)   </t>
  </si>
  <si>
    <t>Bundesgebiet</t>
  </si>
  <si>
    <t>Bund            50 vH vor Zerlegung</t>
  </si>
  <si>
    <t>Bund            44 vH vor Zerlegung</t>
  </si>
  <si>
    <t xml:space="preserve">Gemeinden  12 vH nach Zerlegung </t>
  </si>
  <si>
    <t>Bund            50  vH nach Erstattung</t>
  </si>
  <si>
    <t>Bund            42,5 vH nach Erstattung</t>
  </si>
  <si>
    <t>Gemeinden  15    vH nach Erstattung</t>
  </si>
  <si>
    <t>Bund            42,5 vH vor Zerlegung</t>
  </si>
  <si>
    <t>Gemeinden  15    vH nach Zerlegung</t>
  </si>
  <si>
    <t>Bundessteuern</t>
  </si>
  <si>
    <t xml:space="preserve">       Bundessteuern</t>
  </si>
  <si>
    <t xml:space="preserve"> +    Bundesanteil an den gemeinschaftlichen Steuern</t>
  </si>
  <si>
    <t>Steuereinnahmen des Bundes</t>
  </si>
  <si>
    <t xml:space="preserve">      Steuereinnahmen des Bundes vor BEZ</t>
  </si>
  <si>
    <t xml:space="preserve">      Steuereinnahmen des Bundes nach BEZ</t>
  </si>
  <si>
    <t xml:space="preserve"> +   Bundesergänzungszuweisungen</t>
  </si>
  <si>
    <t xml:space="preserve"> -    Bundesergänzungszuweisungen</t>
  </si>
  <si>
    <t>Bundesgebiet-</t>
  </si>
  <si>
    <t>- Tsd EURO -</t>
  </si>
  <si>
    <t xml:space="preserve">      BNE-Eigenmittel</t>
  </si>
  <si>
    <t xml:space="preserve"> -    EU-BNE-Eigenmittel</t>
  </si>
  <si>
    <t xml:space="preserve">         Steuern vom Umsatz   </t>
  </si>
  <si>
    <t xml:space="preserve">         Gewerbesteuerumlage   </t>
  </si>
  <si>
    <t xml:space="preserve">         Steuern vom Umsatz    </t>
  </si>
  <si>
    <t xml:space="preserve">         erhöhte Gewerbesteuerumlage  </t>
  </si>
  <si>
    <t xml:space="preserve">Bund             </t>
  </si>
  <si>
    <t xml:space="preserve">Länder         </t>
  </si>
  <si>
    <t xml:space="preserve">Bund            </t>
  </si>
  <si>
    <t>Erstattung BZSt</t>
  </si>
  <si>
    <t>Erstattungen BZSt</t>
  </si>
  <si>
    <t>EU-Quellensteuer auf Zinserträge</t>
  </si>
  <si>
    <t>Ost</t>
  </si>
  <si>
    <t xml:space="preserve">              - Abzugsbeträge -</t>
  </si>
  <si>
    <t>Lohnsteuer brutto</t>
  </si>
  <si>
    <t xml:space="preserve">   Kindergeld insgesamt</t>
  </si>
  <si>
    <t xml:space="preserve">   davon:    Kindergeld Arbeitgeber</t>
  </si>
  <si>
    <t xml:space="preserve">                  Kindergeld Familienkassen</t>
  </si>
  <si>
    <t xml:space="preserve">Lohnsteuer </t>
  </si>
  <si>
    <t>Veranlagte Einkommensteuer brutto</t>
  </si>
  <si>
    <t xml:space="preserve">   Investitionszulage</t>
  </si>
  <si>
    <t xml:space="preserve">   Eigenheimzulage</t>
  </si>
  <si>
    <t xml:space="preserve">   Erstattungen an veranlagte Arbeitnehmer (§ 46 EStG)</t>
  </si>
  <si>
    <t xml:space="preserve">Veranlagte Einkommensteuer </t>
  </si>
  <si>
    <t>Körperschaftsteuer brutto</t>
  </si>
  <si>
    <t xml:space="preserve">Körperschaftsteuer </t>
  </si>
  <si>
    <t>nicht veranlagte Steuern vom Ertrag brutto</t>
  </si>
  <si>
    <t xml:space="preserve">   Erstattungen durch das BZSt</t>
  </si>
  <si>
    <t xml:space="preserve">nicht veranlagte Steuern vom Ertrag </t>
  </si>
  <si>
    <t>Übersicht 2</t>
  </si>
  <si>
    <t>Grunderwerbsteuer</t>
  </si>
  <si>
    <t xml:space="preserve">         Abgeltungsteuer  (44 vH)</t>
  </si>
  <si>
    <t xml:space="preserve">         Abgeltungsteuer  (12 vH)</t>
  </si>
  <si>
    <t xml:space="preserve">Abgeltungsteuer  </t>
  </si>
  <si>
    <t>Abgeltungsteuer vor Zerlegung</t>
  </si>
  <si>
    <t>Abgeltungsteuer nach Zerlegung</t>
  </si>
  <si>
    <t xml:space="preserve"> +   Kompensation Kfz-Steuer</t>
  </si>
  <si>
    <t xml:space="preserve"> -    Kompensation Kfz-Steuer</t>
  </si>
  <si>
    <t>Veranlagte Einkommensteuer</t>
  </si>
  <si>
    <r>
      <t xml:space="preserve">Abgeltungsteuer auf Zins- und Veräußerungserträge </t>
    </r>
    <r>
      <rPr>
        <b/>
        <i/>
        <sz val="11"/>
        <color indexed="8"/>
        <rFont val="Arial"/>
        <family val="2"/>
      </rPr>
      <t>(einschl. ehem. Zinsabschlag)</t>
    </r>
  </si>
  <si>
    <t>Körperschaftsteuer</t>
  </si>
  <si>
    <t xml:space="preserve">Steuern vom Umsatz    </t>
  </si>
  <si>
    <t>davon:       Umsatzsteuer</t>
  </si>
  <si>
    <t>Erhöhte Gewerbesteuerumlage</t>
  </si>
  <si>
    <t>Energiesteuer</t>
  </si>
  <si>
    <t>Tabaksteuer</t>
  </si>
  <si>
    <t>Branntweinsteuer</t>
  </si>
  <si>
    <t>Schaumweinsteuer</t>
  </si>
  <si>
    <t>Zwischenerzeugnissteuer</t>
  </si>
  <si>
    <t>Kaffeesteuer</t>
  </si>
  <si>
    <t>Versicherungsteuer</t>
  </si>
  <si>
    <t>Stromsteuer</t>
  </si>
  <si>
    <t>Kraftfahrzeugsteuer</t>
  </si>
  <si>
    <t>Solidaritätszuschlag</t>
  </si>
  <si>
    <t xml:space="preserve">Sonstige Bundessteuern   </t>
  </si>
  <si>
    <t>Pauschalierte Einfuhrabgaben</t>
  </si>
  <si>
    <t>Rennwett- und Lotteriesteuer insgesamt</t>
  </si>
  <si>
    <t>davon:       Totalisatorsteuer</t>
  </si>
  <si>
    <t>Sonstige Ländersteuern</t>
  </si>
  <si>
    <t>Gemeindesteuern Stadtstaaten</t>
  </si>
  <si>
    <t>Gewerbesteuer(100vH)</t>
  </si>
  <si>
    <t>Grundsteuer</t>
  </si>
  <si>
    <t>auf Erdgas</t>
  </si>
  <si>
    <t>auf Sonstiges (Benzin, Diesel etc.)</t>
  </si>
  <si>
    <t>Solidaritätszuschlag auf</t>
  </si>
  <si>
    <t>darin enthalten:   Minijobs</t>
  </si>
  <si>
    <t>Übersicht 3</t>
  </si>
  <si>
    <t>weitere nachrichtliche Angaben</t>
  </si>
  <si>
    <t>B r u t t o b e r e c h n u n g</t>
  </si>
  <si>
    <t>Luftverkehrsteuer</t>
  </si>
  <si>
    <t>Kernbrennstoffsteuer</t>
  </si>
  <si>
    <r>
      <t xml:space="preserve">nicht veranl.St.v.Ertrag </t>
    </r>
    <r>
      <rPr>
        <b/>
        <i/>
        <sz val="11"/>
        <color indexed="8"/>
        <rFont val="Arial"/>
        <family val="2"/>
      </rPr>
      <t>(ohne Abgeltungsteuer auf Zins- und Veräußerungserträge)</t>
    </r>
  </si>
  <si>
    <t xml:space="preserve">                  Einfuhrumsatzsteuer</t>
  </si>
  <si>
    <t xml:space="preserve">                   Andere Rennwettsteuer</t>
  </si>
  <si>
    <t>Alkopopsteuer</t>
  </si>
  <si>
    <t>sonstige Gemeindesteuern</t>
  </si>
  <si>
    <t>Abgeltungsteuer auf Zins- und Veräußerungserträge</t>
  </si>
  <si>
    <t xml:space="preserve">   Altersvorsorgezulage</t>
  </si>
  <si>
    <t xml:space="preserve"> -    Konsolidierungshilfen</t>
  </si>
  <si>
    <t xml:space="preserve"> +    Konsolidierungshilfen</t>
  </si>
  <si>
    <t>auf andere Heizstoffe als Erdgas (Heizöl etc.)</t>
  </si>
  <si>
    <t xml:space="preserve">               Andere Rennwettsteuer</t>
  </si>
  <si>
    <t xml:space="preserve">               Lotteriesteuer</t>
  </si>
  <si>
    <t xml:space="preserve">               Sportwettsteuer</t>
  </si>
  <si>
    <t>veranlag. ESt gem. §§50,50a EStG</t>
  </si>
  <si>
    <t>n.v.St.v. Ertrag gem. §§50, 50a EStG</t>
  </si>
  <si>
    <t>Körperschaftsteuer gem. §§ 50, 50a EStG</t>
  </si>
  <si>
    <t>veranlag. ESt gem. §§ 50, 50a EStG</t>
  </si>
  <si>
    <t>n.v..St.v. Ertrag gem. §§ 50, 50a EStG</t>
  </si>
  <si>
    <t>Körperschaftsteuer gem. §§ 50,50a EStG</t>
  </si>
  <si>
    <t>3. Quartal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</si>
</sst>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D_M_-;\-* #,##0.00\ _D_M_-;_-* &quot;-&quot;??\ _D_M_-;_-@_-"/>
    <numFmt numFmtId="165" formatCode="#,##0;\-#,##0;\-"/>
    <numFmt numFmtId="166" formatCode="#,##0.0;\-#,##0.0;\-"/>
    <numFmt numFmtId="167" formatCode="#,##0.0"/>
    <numFmt numFmtId="168" formatCode="0.0"/>
  </numFmts>
  <fonts count="33" x14ac:knownFonts="1">
    <font>
      <sz val="11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i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Times New Roman"/>
      <family val="1"/>
    </font>
    <font>
      <b/>
      <i/>
      <u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Dashed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Dashed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Dot">
        <color indexed="64"/>
      </bottom>
      <diagonal/>
    </border>
    <border>
      <left style="thick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19">
    <xf numFmtId="0" fontId="0" fillId="0" borderId="0" xfId="0"/>
    <xf numFmtId="166" fontId="5" fillId="0" borderId="1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0" fillId="0" borderId="0" xfId="0" applyFill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15" fillId="0" borderId="0" xfId="0" applyFont="1" applyFill="1"/>
    <xf numFmtId="0" fontId="24" fillId="0" borderId="0" xfId="0" applyFont="1" applyFill="1" applyAlignment="1">
      <alignment horizontal="centerContinuous"/>
    </xf>
    <xf numFmtId="0" fontId="23" fillId="0" borderId="2" xfId="0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6" fillId="0" borderId="3" xfId="0" applyFont="1" applyFill="1" applyBorder="1"/>
    <xf numFmtId="165" fontId="23" fillId="0" borderId="3" xfId="1" applyNumberFormat="1" applyFont="1" applyFill="1" applyBorder="1"/>
    <xf numFmtId="0" fontId="22" fillId="0" borderId="3" xfId="0" applyFont="1" applyFill="1" applyBorder="1"/>
    <xf numFmtId="165" fontId="23" fillId="0" borderId="3" xfId="1" applyNumberFormat="1" applyFont="1" applyFill="1" applyBorder="1" applyAlignment="1">
      <alignment horizontal="right"/>
    </xf>
    <xf numFmtId="165" fontId="23" fillId="0" borderId="3" xfId="1" applyNumberFormat="1" applyFont="1" applyFill="1" applyBorder="1" applyAlignment="1"/>
    <xf numFmtId="0" fontId="23" fillId="0" borderId="0" xfId="0" applyFont="1" applyFill="1" applyBorder="1"/>
    <xf numFmtId="0" fontId="22" fillId="0" borderId="5" xfId="0" applyFont="1" applyFill="1" applyBorder="1"/>
    <xf numFmtId="165" fontId="23" fillId="0" borderId="5" xfId="1" applyNumberFormat="1" applyFont="1" applyFill="1" applyBorder="1" applyAlignment="1"/>
    <xf numFmtId="0" fontId="23" fillId="0" borderId="3" xfId="0" applyFont="1" applyFill="1" applyBorder="1"/>
    <xf numFmtId="0" fontId="23" fillId="0" borderId="4" xfId="0" applyFont="1" applyFill="1" applyBorder="1"/>
    <xf numFmtId="165" fontId="23" fillId="0" borderId="4" xfId="1" applyNumberFormat="1" applyFont="1" applyFill="1" applyBorder="1"/>
    <xf numFmtId="165" fontId="23" fillId="0" borderId="5" xfId="1" applyNumberFormat="1" applyFont="1" applyFill="1" applyBorder="1"/>
    <xf numFmtId="165" fontId="23" fillId="0" borderId="3" xfId="0" applyNumberFormat="1" applyFont="1" applyFill="1" applyBorder="1"/>
    <xf numFmtId="0" fontId="22" fillId="0" borderId="4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26" fillId="0" borderId="5" xfId="0" applyFont="1" applyFill="1" applyBorder="1"/>
    <xf numFmtId="0" fontId="27" fillId="0" borderId="0" xfId="0" applyFont="1" applyFill="1" applyBorder="1"/>
    <xf numFmtId="3" fontId="23" fillId="0" borderId="0" xfId="0" applyNumberFormat="1" applyFont="1" applyFill="1" applyBorder="1"/>
    <xf numFmtId="165" fontId="23" fillId="0" borderId="0" xfId="1" applyNumberFormat="1" applyFont="1" applyFill="1" applyBorder="1"/>
    <xf numFmtId="0" fontId="25" fillId="0" borderId="0" xfId="0" applyFont="1" applyFill="1"/>
    <xf numFmtId="165" fontId="0" fillId="0" borderId="0" xfId="0" applyNumberFormat="1" applyFill="1" applyBorder="1"/>
    <xf numFmtId="165" fontId="0" fillId="0" borderId="0" xfId="0" applyNumberFormat="1" applyFill="1"/>
    <xf numFmtId="0" fontId="28" fillId="0" borderId="3" xfId="0" applyFont="1" applyFill="1" applyBorder="1"/>
    <xf numFmtId="0" fontId="28" fillId="0" borderId="5" xfId="0" applyFont="1" applyFill="1" applyBorder="1"/>
    <xf numFmtId="0" fontId="22" fillId="0" borderId="2" xfId="0" applyFont="1" applyFill="1" applyBorder="1"/>
    <xf numFmtId="165" fontId="0" fillId="0" borderId="6" xfId="0" applyNumberFormat="1" applyFill="1" applyBorder="1"/>
    <xf numFmtId="0" fontId="23" fillId="0" borderId="6" xfId="0" applyFont="1" applyFill="1" applyBorder="1"/>
    <xf numFmtId="0" fontId="23" fillId="0" borderId="0" xfId="0" applyFont="1" applyFill="1" applyAlignment="1">
      <alignment horizontal="centerContinuous"/>
    </xf>
    <xf numFmtId="0" fontId="23" fillId="0" borderId="2" xfId="0" applyFont="1" applyFill="1" applyBorder="1" applyAlignment="1">
      <alignment horizontal="center"/>
    </xf>
    <xf numFmtId="165" fontId="22" fillId="0" borderId="3" xfId="0" applyNumberFormat="1" applyFont="1" applyFill="1" applyBorder="1"/>
    <xf numFmtId="0" fontId="23" fillId="0" borderId="7" xfId="0" applyFont="1" applyFill="1" applyBorder="1"/>
    <xf numFmtId="0" fontId="15" fillId="0" borderId="3" xfId="0" applyFont="1" applyFill="1" applyBorder="1"/>
    <xf numFmtId="0" fontId="15" fillId="0" borderId="4" xfId="0" applyFont="1" applyFill="1" applyBorder="1"/>
    <xf numFmtId="165" fontId="23" fillId="0" borderId="0" xfId="0" applyNumberFormat="1" applyFont="1" applyFill="1"/>
    <xf numFmtId="0" fontId="0" fillId="0" borderId="0" xfId="0" applyFill="1" applyBorder="1"/>
    <xf numFmtId="0" fontId="24" fillId="0" borderId="0" xfId="0" applyFont="1" applyFill="1" applyAlignment="1">
      <alignment horizontal="center"/>
    </xf>
    <xf numFmtId="49" fontId="22" fillId="0" borderId="3" xfId="0" applyNumberFormat="1" applyFont="1" applyFill="1" applyBorder="1"/>
    <xf numFmtId="0" fontId="15" fillId="0" borderId="8" xfId="0" applyFont="1" applyFill="1" applyBorder="1"/>
    <xf numFmtId="165" fontId="23" fillId="0" borderId="2" xfId="0" applyNumberFormat="1" applyFont="1" applyFill="1" applyBorder="1"/>
    <xf numFmtId="0" fontId="0" fillId="0" borderId="6" xfId="0" applyFill="1" applyBorder="1"/>
    <xf numFmtId="165" fontId="22" fillId="0" borderId="4" xfId="1" applyNumberFormat="1" applyFont="1" applyFill="1" applyBorder="1"/>
    <xf numFmtId="165" fontId="22" fillId="0" borderId="9" xfId="1" applyNumberFormat="1" applyFont="1" applyFill="1" applyBorder="1"/>
    <xf numFmtId="165" fontId="22" fillId="0" borderId="9" xfId="0" applyNumberFormat="1" applyFont="1" applyFill="1" applyBorder="1"/>
    <xf numFmtId="165" fontId="23" fillId="0" borderId="0" xfId="0" applyNumberFormat="1" applyFont="1" applyFill="1" applyBorder="1"/>
    <xf numFmtId="165" fontId="23" fillId="0" borderId="10" xfId="1" applyNumberFormat="1" applyFont="1" applyFill="1" applyBorder="1"/>
    <xf numFmtId="49" fontId="24" fillId="0" borderId="0" xfId="0" applyNumberFormat="1" applyFont="1" applyFill="1" applyAlignment="1">
      <alignment horizontal="center"/>
    </xf>
    <xf numFmtId="167" fontId="7" fillId="0" borderId="1" xfId="3" applyNumberFormat="1" applyFont="1" applyFill="1" applyBorder="1" applyAlignment="1">
      <alignment horizontal="right"/>
    </xf>
    <xf numFmtId="167" fontId="7" fillId="0" borderId="11" xfId="3" applyNumberFormat="1" applyFont="1" applyFill="1" applyBorder="1" applyAlignment="1">
      <alignment horizontal="right"/>
    </xf>
    <xf numFmtId="167" fontId="5" fillId="0" borderId="12" xfId="1" applyNumberFormat="1" applyFont="1" applyFill="1" applyBorder="1" applyAlignment="1">
      <alignment horizontal="right"/>
    </xf>
    <xf numFmtId="167" fontId="5" fillId="0" borderId="13" xfId="1" applyNumberFormat="1" applyFont="1" applyFill="1" applyBorder="1" applyAlignment="1">
      <alignment horizontal="right"/>
    </xf>
    <xf numFmtId="167" fontId="5" fillId="0" borderId="14" xfId="1" applyNumberFormat="1" applyFont="1" applyFill="1" applyBorder="1" applyAlignment="1">
      <alignment horizontal="right"/>
    </xf>
    <xf numFmtId="168" fontId="7" fillId="0" borderId="1" xfId="3" applyNumberFormat="1" applyFont="1" applyFill="1" applyBorder="1" applyAlignment="1">
      <alignment horizontal="right"/>
    </xf>
    <xf numFmtId="168" fontId="7" fillId="0" borderId="11" xfId="3" applyNumberFormat="1" applyFont="1" applyFill="1" applyBorder="1" applyAlignment="1">
      <alignment horizontal="right"/>
    </xf>
    <xf numFmtId="168" fontId="7" fillId="0" borderId="13" xfId="1" applyNumberFormat="1" applyFont="1" applyFill="1" applyBorder="1" applyAlignment="1">
      <alignment horizontal="right"/>
    </xf>
    <xf numFmtId="0" fontId="2" fillId="0" borderId="15" xfId="0" applyFont="1" applyFill="1" applyBorder="1"/>
    <xf numFmtId="3" fontId="3" fillId="0" borderId="15" xfId="0" applyNumberFormat="1" applyFont="1" applyFill="1" applyBorder="1"/>
    <xf numFmtId="3" fontId="4" fillId="0" borderId="15" xfId="0" applyNumberFormat="1" applyFont="1" applyFill="1" applyBorder="1"/>
    <xf numFmtId="3" fontId="29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3" fontId="2" fillId="0" borderId="16" xfId="0" applyNumberFormat="1" applyFont="1" applyFill="1" applyBorder="1"/>
    <xf numFmtId="3" fontId="4" fillId="0" borderId="17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16" xfId="5" applyNumberFormat="1" applyFont="1" applyFill="1" applyBorder="1" applyAlignment="1">
      <alignment horizontal="centerContinuous"/>
    </xf>
    <xf numFmtId="3" fontId="4" fillId="0" borderId="17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Continuous"/>
    </xf>
    <xf numFmtId="49" fontId="3" fillId="0" borderId="18" xfId="0" applyNumberFormat="1" applyFont="1" applyFill="1" applyBorder="1"/>
    <xf numFmtId="49" fontId="3" fillId="0" borderId="19" xfId="0" applyNumberFormat="1" applyFont="1" applyFill="1" applyBorder="1"/>
    <xf numFmtId="1" fontId="7" fillId="0" borderId="20" xfId="5" applyNumberFormat="1" applyFont="1" applyFill="1" applyBorder="1" applyAlignment="1">
      <alignment horizontal="center"/>
    </xf>
    <xf numFmtId="1" fontId="7" fillId="0" borderId="21" xfId="5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5" fillId="0" borderId="0" xfId="0" applyNumberFormat="1" applyFont="1" applyFill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3" xfId="0" applyFont="1" applyFill="1" applyBorder="1"/>
    <xf numFmtId="0" fontId="12" fillId="0" borderId="0" xfId="0" applyFont="1" applyFill="1" applyBorder="1"/>
    <xf numFmtId="165" fontId="7" fillId="0" borderId="16" xfId="5" applyNumberFormat="1" applyFont="1" applyFill="1" applyBorder="1"/>
    <xf numFmtId="165" fontId="7" fillId="0" borderId="23" xfId="5" applyNumberFormat="1" applyFont="1" applyFill="1" applyBorder="1"/>
    <xf numFmtId="0" fontId="6" fillId="0" borderId="3" xfId="0" applyFont="1" applyFill="1" applyBorder="1"/>
    <xf numFmtId="0" fontId="14" fillId="0" borderId="0" xfId="0" applyFont="1" applyFill="1" applyBorder="1"/>
    <xf numFmtId="165" fontId="7" fillId="0" borderId="16" xfId="3" applyNumberFormat="1" applyFont="1" applyFill="1" applyBorder="1"/>
    <xf numFmtId="165" fontId="7" fillId="0" borderId="23" xfId="3" applyNumberFormat="1" applyFont="1" applyFill="1" applyBorder="1"/>
    <xf numFmtId="0" fontId="6" fillId="0" borderId="4" xfId="0" applyFont="1" applyFill="1" applyBorder="1"/>
    <xf numFmtId="0" fontId="14" fillId="0" borderId="15" xfId="0" applyFont="1" applyFill="1" applyBorder="1"/>
    <xf numFmtId="0" fontId="14" fillId="0" borderId="3" xfId="0" applyFont="1" applyFill="1" applyBorder="1"/>
    <xf numFmtId="165" fontId="10" fillId="0" borderId="24" xfId="1" applyNumberFormat="1" applyFont="1" applyFill="1" applyBorder="1"/>
    <xf numFmtId="165" fontId="10" fillId="0" borderId="25" xfId="1" applyNumberFormat="1" applyFont="1" applyFill="1" applyBorder="1"/>
    <xf numFmtId="167" fontId="5" fillId="0" borderId="26" xfId="1" applyNumberFormat="1" applyFont="1" applyFill="1" applyBorder="1"/>
    <xf numFmtId="165" fontId="7" fillId="0" borderId="8" xfId="5" applyNumberFormat="1" applyFont="1" applyFill="1" applyBorder="1"/>
    <xf numFmtId="165" fontId="7" fillId="0" borderId="27" xfId="5" applyNumberFormat="1" applyFont="1" applyFill="1" applyBorder="1"/>
    <xf numFmtId="165" fontId="10" fillId="0" borderId="16" xfId="1" applyNumberFormat="1" applyFont="1" applyFill="1" applyBorder="1"/>
    <xf numFmtId="165" fontId="10" fillId="0" borderId="23" xfId="1" applyNumberFormat="1" applyFont="1" applyFill="1" applyBorder="1"/>
    <xf numFmtId="167" fontId="5" fillId="0" borderId="1" xfId="1" applyNumberFormat="1" applyFont="1" applyFill="1" applyBorder="1" applyAlignment="1">
      <alignment horizontal="right"/>
    </xf>
    <xf numFmtId="0" fontId="11" fillId="0" borderId="0" xfId="0" applyFont="1" applyFill="1" applyBorder="1"/>
    <xf numFmtId="0" fontId="6" fillId="0" borderId="0" xfId="0" applyFont="1" applyFill="1" applyBorder="1"/>
    <xf numFmtId="0" fontId="6" fillId="0" borderId="16" xfId="0" applyFont="1" applyFill="1" applyBorder="1"/>
    <xf numFmtId="0" fontId="14" fillId="0" borderId="16" xfId="0" applyFont="1" applyFill="1" applyBorder="1"/>
    <xf numFmtId="0" fontId="14" fillId="0" borderId="2" xfId="0" applyFont="1" applyFill="1" applyBorder="1"/>
    <xf numFmtId="165" fontId="16" fillId="0" borderId="6" xfId="1" applyNumberFormat="1" applyFont="1" applyFill="1" applyBorder="1"/>
    <xf numFmtId="165" fontId="7" fillId="0" borderId="25" xfId="5" applyNumberFormat="1" applyFont="1" applyFill="1" applyBorder="1"/>
    <xf numFmtId="0" fontId="14" fillId="0" borderId="4" xfId="0" applyFont="1" applyFill="1" applyBorder="1"/>
    <xf numFmtId="165" fontId="7" fillId="0" borderId="15" xfId="5" applyNumberFormat="1" applyFont="1" applyFill="1" applyBorder="1"/>
    <xf numFmtId="165" fontId="16" fillId="0" borderId="16" xfId="1" applyNumberFormat="1" applyFont="1" applyFill="1" applyBorder="1"/>
    <xf numFmtId="0" fontId="17" fillId="0" borderId="3" xfId="0" applyFont="1" applyFill="1" applyBorder="1"/>
    <xf numFmtId="0" fontId="17" fillId="0" borderId="0" xfId="0" applyFont="1" applyFill="1" applyBorder="1"/>
    <xf numFmtId="165" fontId="13" fillId="0" borderId="8" xfId="1" applyNumberFormat="1" applyFont="1" applyFill="1" applyBorder="1"/>
    <xf numFmtId="165" fontId="13" fillId="0" borderId="27" xfId="1" applyNumberFormat="1" applyFont="1" applyFill="1" applyBorder="1"/>
    <xf numFmtId="0" fontId="3" fillId="0" borderId="0" xfId="0" applyFont="1" applyFill="1" applyBorder="1"/>
    <xf numFmtId="165" fontId="7" fillId="0" borderId="0" xfId="5" applyNumberFormat="1" applyFont="1" applyFill="1" applyBorder="1"/>
    <xf numFmtId="0" fontId="19" fillId="0" borderId="0" xfId="0" applyFont="1" applyFill="1"/>
    <xf numFmtId="3" fontId="18" fillId="0" borderId="0" xfId="1" applyNumberFormat="1" applyFont="1" applyFill="1" applyBorder="1" applyAlignment="1"/>
    <xf numFmtId="0" fontId="8" fillId="0" borderId="0" xfId="0" applyFont="1" applyFill="1" applyBorder="1"/>
    <xf numFmtId="3" fontId="3" fillId="0" borderId="0" xfId="1" applyNumberFormat="1" applyFont="1" applyFill="1" applyBorder="1" applyAlignment="1"/>
    <xf numFmtId="3" fontId="20" fillId="0" borderId="0" xfId="1" applyNumberFormat="1" applyFont="1" applyFill="1" applyBorder="1" applyAlignment="1"/>
    <xf numFmtId="3" fontId="29" fillId="0" borderId="0" xfId="0" applyNumberFormat="1" applyFont="1" applyFill="1" applyAlignment="1">
      <alignment horizontal="center"/>
    </xf>
    <xf numFmtId="0" fontId="2" fillId="0" borderId="2" xfId="0" applyFont="1" applyFill="1" applyBorder="1"/>
    <xf numFmtId="3" fontId="2" fillId="0" borderId="6" xfId="0" applyNumberFormat="1" applyFont="1" applyFill="1" applyBorder="1"/>
    <xf numFmtId="3" fontId="4" fillId="0" borderId="28" xfId="0" applyNumberFormat="1" applyFont="1" applyFill="1" applyBorder="1"/>
    <xf numFmtId="0" fontId="3" fillId="0" borderId="26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Continuous"/>
    </xf>
    <xf numFmtId="49" fontId="3" fillId="0" borderId="4" xfId="0" applyNumberFormat="1" applyFont="1" applyFill="1" applyBorder="1"/>
    <xf numFmtId="0" fontId="12" fillId="0" borderId="3" xfId="0" applyFont="1" applyFill="1" applyBorder="1"/>
    <xf numFmtId="3" fontId="10" fillId="0" borderId="17" xfId="0" applyNumberFormat="1" applyFont="1" applyFill="1" applyBorder="1"/>
    <xf numFmtId="0" fontId="5" fillId="0" borderId="1" xfId="0" applyFont="1" applyFill="1" applyBorder="1"/>
    <xf numFmtId="165" fontId="7" fillId="0" borderId="17" xfId="3" applyNumberFormat="1" applyFont="1" applyFill="1" applyBorder="1"/>
    <xf numFmtId="0" fontId="21" fillId="0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165" fontId="7" fillId="0" borderId="30" xfId="3" applyNumberFormat="1" applyFont="1" applyFill="1" applyBorder="1"/>
    <xf numFmtId="165" fontId="7" fillId="0" borderId="29" xfId="3" applyNumberFormat="1" applyFont="1" applyFill="1" applyBorder="1"/>
    <xf numFmtId="167" fontId="7" fillId="0" borderId="1" xfId="5" applyNumberFormat="1" applyFont="1" applyFill="1" applyBorder="1" applyAlignment="1">
      <alignment horizontal="right"/>
    </xf>
    <xf numFmtId="167" fontId="7" fillId="0" borderId="11" xfId="5" applyNumberFormat="1" applyFont="1" applyFill="1" applyBorder="1" applyAlignment="1">
      <alignment horizontal="right"/>
    </xf>
    <xf numFmtId="165" fontId="10" fillId="0" borderId="17" xfId="0" applyNumberFormat="1" applyFont="1" applyFill="1" applyBorder="1"/>
    <xf numFmtId="165" fontId="10" fillId="0" borderId="17" xfId="1" applyNumberFormat="1" applyFont="1" applyFill="1" applyBorder="1"/>
    <xf numFmtId="167" fontId="7" fillId="0" borderId="1" xfId="0" applyNumberFormat="1" applyFont="1" applyFill="1" applyBorder="1" applyAlignment="1">
      <alignment horizontal="right"/>
    </xf>
    <xf numFmtId="165" fontId="7" fillId="0" borderId="17" xfId="5" applyNumberFormat="1" applyFont="1" applyFill="1" applyBorder="1"/>
    <xf numFmtId="165" fontId="7" fillId="0" borderId="29" xfId="5" applyNumberFormat="1" applyFont="1" applyFill="1" applyBorder="1"/>
    <xf numFmtId="168" fontId="7" fillId="0" borderId="11" xfId="5" applyNumberFormat="1" applyFont="1" applyFill="1" applyBorder="1" applyAlignment="1">
      <alignment horizontal="right"/>
    </xf>
    <xf numFmtId="165" fontId="7" fillId="0" borderId="30" xfId="5" applyNumberFormat="1" applyFont="1" applyFill="1" applyBorder="1"/>
    <xf numFmtId="3" fontId="13" fillId="0" borderId="17" xfId="1" applyNumberFormat="1" applyFont="1" applyFill="1" applyBorder="1"/>
    <xf numFmtId="165" fontId="13" fillId="0" borderId="16" xfId="1" applyNumberFormat="1" applyFont="1" applyFill="1" applyBorder="1"/>
    <xf numFmtId="165" fontId="13" fillId="0" borderId="23" xfId="1" applyNumberFormat="1" applyFont="1" applyFill="1" applyBorder="1"/>
    <xf numFmtId="165" fontId="7" fillId="0" borderId="8" xfId="3" applyNumberFormat="1" applyFont="1" applyFill="1" applyBorder="1"/>
    <xf numFmtId="165" fontId="7" fillId="0" borderId="27" xfId="3" applyNumberFormat="1" applyFont="1" applyFill="1" applyBorder="1"/>
    <xf numFmtId="3" fontId="9" fillId="0" borderId="0" xfId="0" applyNumberFormat="1" applyFont="1" applyFill="1"/>
    <xf numFmtId="3" fontId="19" fillId="0" borderId="0" xfId="0" applyNumberFormat="1" applyFont="1" applyFill="1"/>
    <xf numFmtId="0" fontId="4" fillId="0" borderId="0" xfId="0" applyFont="1" applyFill="1"/>
    <xf numFmtId="0" fontId="8" fillId="0" borderId="0" xfId="4" applyFont="1" applyBorder="1"/>
    <xf numFmtId="3" fontId="6" fillId="0" borderId="0" xfId="4" applyNumberFormat="1" applyFont="1" applyFill="1"/>
    <xf numFmtId="3" fontId="20" fillId="0" borderId="0" xfId="2" applyNumberFormat="1" applyFont="1" applyFill="1" applyBorder="1" applyAlignment="1"/>
    <xf numFmtId="0" fontId="5" fillId="0" borderId="2" xfId="4" applyFont="1" applyBorder="1"/>
    <xf numFmtId="3" fontId="5" fillId="0" borderId="6" xfId="4" applyNumberFormat="1" applyFont="1" applyBorder="1"/>
    <xf numFmtId="3" fontId="5" fillId="0" borderId="28" xfId="4" applyNumberFormat="1" applyFont="1" applyBorder="1"/>
    <xf numFmtId="0" fontId="6" fillId="0" borderId="26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3" fontId="6" fillId="0" borderId="0" xfId="4" applyNumberFormat="1" applyFont="1" applyAlignment="1">
      <alignment horizontal="centerContinuous"/>
    </xf>
    <xf numFmtId="3" fontId="5" fillId="0" borderId="17" xfId="4" applyNumberFormat="1" applyFont="1" applyBorder="1" applyAlignment="1">
      <alignment horizontal="centerContinuous"/>
    </xf>
    <xf numFmtId="0" fontId="6" fillId="0" borderId="1" xfId="4" applyFont="1" applyBorder="1" applyAlignment="1">
      <alignment horizontal="center"/>
    </xf>
    <xf numFmtId="49" fontId="6" fillId="0" borderId="4" xfId="4" applyNumberFormat="1" applyFont="1" applyBorder="1"/>
    <xf numFmtId="49" fontId="6" fillId="0" borderId="11" xfId="4" applyNumberFormat="1" applyFont="1" applyBorder="1" applyAlignment="1">
      <alignment horizontal="center"/>
    </xf>
    <xf numFmtId="0" fontId="10" fillId="0" borderId="2" xfId="4" applyFont="1" applyBorder="1"/>
    <xf numFmtId="0" fontId="15" fillId="0" borderId="3" xfId="4" applyFont="1" applyBorder="1"/>
    <xf numFmtId="0" fontId="23" fillId="0" borderId="3" xfId="4" applyFont="1" applyBorder="1"/>
    <xf numFmtId="0" fontId="15" fillId="0" borderId="3" xfId="4" applyFont="1" applyFill="1" applyBorder="1"/>
    <xf numFmtId="0" fontId="15" fillId="0" borderId="31" xfId="4" applyFont="1" applyBorder="1"/>
    <xf numFmtId="0" fontId="23" fillId="0" borderId="31" xfId="4" applyFont="1" applyBorder="1"/>
    <xf numFmtId="0" fontId="15" fillId="0" borderId="4" xfId="4" applyFont="1" applyBorder="1"/>
    <xf numFmtId="0" fontId="23" fillId="0" borderId="4" xfId="4" applyFont="1" applyBorder="1"/>
    <xf numFmtId="3" fontId="22" fillId="0" borderId="32" xfId="4" applyNumberFormat="1" applyFont="1" applyBorder="1"/>
    <xf numFmtId="3" fontId="22" fillId="0" borderId="22" xfId="4" applyNumberFormat="1" applyFont="1" applyBorder="1"/>
    <xf numFmtId="165" fontId="7" fillId="0" borderId="22" xfId="5" applyNumberFormat="1" applyFont="1" applyFill="1" applyBorder="1"/>
    <xf numFmtId="3" fontId="23" fillId="0" borderId="30" xfId="4" applyNumberFormat="1" applyFont="1" applyBorder="1"/>
    <xf numFmtId="0" fontId="5" fillId="0" borderId="26" xfId="4" applyFont="1" applyBorder="1"/>
    <xf numFmtId="167" fontId="22" fillId="0" borderId="1" xfId="4" applyNumberFormat="1" applyFont="1" applyBorder="1" applyAlignment="1">
      <alignment horizontal="right"/>
    </xf>
    <xf numFmtId="167" fontId="22" fillId="0" borderId="33" xfId="4" applyNumberFormat="1" applyFont="1" applyBorder="1"/>
    <xf numFmtId="167" fontId="22" fillId="0" borderId="1" xfId="4" applyNumberFormat="1" applyFont="1" applyBorder="1"/>
    <xf numFmtId="0" fontId="23" fillId="0" borderId="11" xfId="4" applyFont="1" applyBorder="1"/>
    <xf numFmtId="3" fontId="22" fillId="0" borderId="34" xfId="4" applyNumberFormat="1" applyFont="1" applyBorder="1"/>
    <xf numFmtId="3" fontId="22" fillId="0" borderId="23" xfId="4" applyNumberFormat="1" applyFont="1" applyBorder="1"/>
    <xf numFmtId="3" fontId="23" fillId="0" borderId="27" xfId="4" applyNumberFormat="1" applyFont="1" applyBorder="1"/>
    <xf numFmtId="0" fontId="6" fillId="0" borderId="3" xfId="0" applyFont="1" applyFill="1" applyBorder="1" applyAlignment="1">
      <alignment horizontal="left" indent="2"/>
    </xf>
    <xf numFmtId="0" fontId="6" fillId="0" borderId="3" xfId="0" applyFont="1" applyFill="1" applyBorder="1" applyAlignment="1">
      <alignment horizontal="left" indent="4"/>
    </xf>
    <xf numFmtId="0" fontId="6" fillId="0" borderId="4" xfId="0" applyFont="1" applyFill="1" applyBorder="1" applyAlignment="1">
      <alignment horizontal="left" indent="2"/>
    </xf>
    <xf numFmtId="0" fontId="6" fillId="0" borderId="3" xfId="4" applyFont="1" applyBorder="1" applyAlignment="1">
      <alignment horizontal="left" indent="2"/>
    </xf>
    <xf numFmtId="0" fontId="15" fillId="0" borderId="3" xfId="0" applyFont="1" applyFill="1" applyBorder="1" applyAlignment="1">
      <alignment horizontal="left" indent="2"/>
    </xf>
    <xf numFmtId="0" fontId="15" fillId="0" borderId="3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2"/>
    </xf>
    <xf numFmtId="0" fontId="6" fillId="0" borderId="3" xfId="0" applyFont="1" applyFill="1" applyBorder="1" applyAlignment="1">
      <alignment horizontal="left" indent="3"/>
    </xf>
    <xf numFmtId="0" fontId="6" fillId="0" borderId="3" xfId="0" applyFont="1" applyFill="1" applyBorder="1" applyAlignment="1">
      <alignment horizontal="left" indent="6"/>
    </xf>
    <xf numFmtId="0" fontId="6" fillId="0" borderId="4" xfId="0" applyFont="1" applyFill="1" applyBorder="1" applyAlignment="1">
      <alignment horizontal="left" indent="3"/>
    </xf>
    <xf numFmtId="3" fontId="29" fillId="0" borderId="0" xfId="0" applyNumberFormat="1" applyFont="1" applyFill="1" applyAlignment="1">
      <alignment horizontal="right"/>
    </xf>
    <xf numFmtId="3" fontId="30" fillId="0" borderId="0" xfId="4" applyNumberFormat="1" applyFont="1" applyAlignment="1">
      <alignment horizontal="right"/>
    </xf>
    <xf numFmtId="0" fontId="6" fillId="0" borderId="0" xfId="0" applyFont="1" applyFill="1" applyBorder="1" applyAlignment="1">
      <alignment horizontal="left" indent="3"/>
    </xf>
    <xf numFmtId="168" fontId="7" fillId="0" borderId="0" xfId="5" applyNumberFormat="1" applyFont="1" applyFill="1" applyBorder="1" applyAlignment="1">
      <alignment horizontal="right"/>
    </xf>
    <xf numFmtId="0" fontId="32" fillId="0" borderId="0" xfId="0" applyFont="1"/>
  </cellXfs>
  <cellStyles count="6">
    <cellStyle name="Dezimal_Endgül1" xfId="1"/>
    <cellStyle name="Dezimal_Kopie von Endgül1" xfId="2"/>
    <cellStyle name="Dezimal_Vorbericht 2002 neu" xfId="3"/>
    <cellStyle name="Standard" xfId="0" builtinId="0"/>
    <cellStyle name="Standard_Kopie von Endgül1" xfId="4"/>
    <cellStyle name="Standard_Vorbericht 2002 neu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0</xdr:rowOff>
    </xdr:from>
    <xdr:to>
      <xdr:col>4</xdr:col>
      <xdr:colOff>1028700</xdr:colOff>
      <xdr:row>97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0" y="24107775"/>
          <a:ext cx="11410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1) Nach Abzug der Erstattungen des Bundesamtes für Finanzen. - 2) EG- Mehrwertsteuer-Eigenmittel beim Bund gekürzt.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3) Ergänzungszuweisungen an finanzschwache Länder 1994 nicht gekürzt, Aufteilung Gebiet A/B ab 1995 erst nach Berechnung Finanzausgleich möglich.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4) Finanzierung des Fonds "Deutsche Einheit" i.H.v.           Mio.DM (Januar 1995) und                          Mio.DM (Januar 1994) beim Bund zugesetzt, bei den Ländern entsprechend gekürzt.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5) 1994: Nach Aufteilung des Länderanteils an der USt in einen West- und einen Ostanteil.  1995: Keine vorläufige Aufteilung möglich.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6) Ohne Berücksichtigung des Gemeindeanteils LSt/ESt/ZiAb und der Gewerbesteuerumlage. - 7) 100 vH. - 8) EG-BSP-Eigenmittel abgesetzt.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9) 1994: 2 vH.  1995: 1/12 von 25.071 Mio.DM (Ergebnis AK "Steuerschätzungen" November 1994).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10) Darunter Solidaritätszuschlag i.H.v.                 Mio.DM (Januar 1995) und                    Mio.DM (Januar 1994).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11) Davon        Mio.DM (Januar 1995) und                Mio.DM (Januar 1994) Heizölsteuer sowie            Mio.DM (Januar 1995) und              Mio.DM (Januar 1994) Erdgassteuer.</a:t>
          </a:r>
          <a:endParaRPr lang="de-DE"/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11506200" y="24107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1) Nach Abzug der Erstattungen des Bundesamtes für Finanzen. - 2) EG- Mehrwertsteuer-Eigenmittel beim Bund gekürzt.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3) Ergänzungszuweisungen an finanzschwache Länder 1994 nicht gekürzt, Aufteilung Gebiet A/B ab 1995 erst nach Berechnung Finanzausgleich möglich.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4) Finanzierung des Fonds "Deutsche Einheit" i.H.v.           Mio.DM (Januar 1995) und                          Mio.DM (Januar 1994) beim Bund zugesetzt, bei den Ländern entsprechend gekürzt.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5) 1994: Nach Aufteilung des Länderanteils an der USt in einen West- und einen Ostanteil.  1995: Keine vorläufige Aufteilung möglich.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6) Ohne Berücksichtigung des Gemeindeanteils LSt/ESt/ZiAb und der Gewerbesteuerumlage. - 7) 100 vH. - 8) EG-BSP-Eigenmittel abgesetzt.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9) 1994: 2 vH.  1995: 5/12 von 25.071 Mio.DM (Ergebnis AK "Steuerschätzungen" November 1994).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10) Darunter Solidaritätszuschlag i.H.v.                 Mio.DM (Januar 1995) und                    Mio.DM (Januar 1994).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11) Davon        Mio.DM (Januar 1995) und                Mio.DM (Januar 1994) Heizölsteuer sowie            Mio.DM (Januar 1995) und              Mio.DM (Januar 1994) Erdgassteuer.</a:t>
          </a:r>
          <a:endParaRPr lang="de-DE"/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4</xdr:col>
      <xdr:colOff>1028700</xdr:colOff>
      <xdr:row>97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24107775"/>
          <a:ext cx="11410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1) Nach Abzug der Erstattungen des Bundesamtes für Finanzen. - 2) EG- Mehrwertsteuer-Eigenmittel beim Bund gekürzt.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3) Ergänzungszuweisungen an finanzschwache Länder 1994 nicht gekürzt, Aufteilung Gebiet A/B ab 1995 erst nach Berechnung Finanzausgleich möglich.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4) Finanzierung des Fonds "Deutsche Einheit" i.H.v.           Mio.DM (Januar 1995) und                          Mio.DM (Januar 1994) beim Bund zugesetzt, bei den Ländern entsprechend gekürzt.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5) 1994: Nach Aufteilung des Länderanteils an der USt in einen West- und einen Ostanteil.  1995: Keine vorläufige Aufteilung möglich.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6) Ohne Berücksichtigung des Gemeindeanteils LSt/ESt/ZiAb und der Gewerbesteuerumlage. - 7) 100 vH. - 8) EG-BSP-Eigenmittel abgesetzt.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9) 1994: 2 vH.  1995: 1/12 von 25.071 Mio.DM (Ergebnis AK "Steuerschätzungen" November 1994).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10) Darunter Solidaritätszuschlag i.H.v.                 Mio.DM (Januar 1995) und                    Mio.DM (Januar 1994).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11) Davon        Mio.DM (Januar 1995) und                Mio.DM (Januar 1994) Heizölsteuer sowie            Mio.DM (Januar 1995) und              Mio.DM (Januar 1994) Erdgassteuer.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1"/>
  <sheetViews>
    <sheetView zoomScale="80" zoomScaleNormal="80" workbookViewId="0">
      <pane xSplit="1" topLeftCell="B1" activePane="topRight" state="frozen"/>
      <selection activeCell="A66" sqref="A66"/>
      <selection pane="topRight" activeCell="H50" sqref="H50"/>
    </sheetView>
  </sheetViews>
  <sheetFormatPr baseColWidth="10" defaultColWidth="11" defaultRowHeight="18" x14ac:dyDescent="0.25"/>
  <cols>
    <col min="1" max="1" width="93.875" style="133" customWidth="1"/>
    <col min="2" max="2" width="2.125" style="133" customWidth="1"/>
    <col min="3" max="4" width="20.125" style="169" customWidth="1"/>
    <col min="5" max="5" width="14.75" style="170" customWidth="1"/>
    <col min="6" max="30" width="11" style="3"/>
    <col min="31" max="32" width="11" style="96"/>
    <col min="33" max="16384" width="11" style="97"/>
  </cols>
  <sheetData>
    <row r="1" spans="1:32" hidden="1" x14ac:dyDescent="0.25">
      <c r="A1" s="133" t="s">
        <v>208</v>
      </c>
      <c r="B1" s="133" t="str">
        <f>RIGHT(A1,4)</f>
        <v>2020</v>
      </c>
      <c r="C1" s="169" t="str">
        <f>IF(A1&lt;&gt;"",LEFT(A1,LEN(A1)-5),"")</f>
        <v>3. Quartal</v>
      </c>
      <c r="D1" s="4" t="str">
        <f>IF(C1="Jahr","Kalenderjahr",C1)</f>
        <v>3. Quartal</v>
      </c>
    </row>
    <row r="2" spans="1:32" s="72" customFormat="1" ht="18.75" thickBot="1" x14ac:dyDescent="0.3">
      <c r="A2" s="67"/>
      <c r="B2" s="67"/>
      <c r="C2" s="68" t="s">
        <v>0</v>
      </c>
      <c r="D2" s="69"/>
      <c r="E2" s="70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</row>
    <row r="3" spans="1:32" s="72" customFormat="1" ht="18.75" thickTop="1" x14ac:dyDescent="0.25">
      <c r="A3" s="73"/>
      <c r="B3" s="74"/>
      <c r="C3" s="75"/>
      <c r="D3" s="76"/>
      <c r="E3" s="7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1"/>
      <c r="AF3" s="71"/>
    </row>
    <row r="4" spans="1:32" s="72" customFormat="1" ht="18.75" customHeight="1" x14ac:dyDescent="0.3">
      <c r="A4" s="78" t="s">
        <v>3</v>
      </c>
      <c r="B4" s="79"/>
      <c r="C4" s="80" t="str">
        <f>$D$1</f>
        <v>3. Quartal</v>
      </c>
      <c r="D4" s="81"/>
      <c r="E4" s="77" t="s"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71"/>
      <c r="AF4" s="71"/>
    </row>
    <row r="5" spans="1:32" s="72" customFormat="1" ht="18.75" customHeight="1" thickBot="1" x14ac:dyDescent="0.35">
      <c r="A5" s="78"/>
      <c r="B5" s="79"/>
      <c r="C5" s="82"/>
      <c r="D5" s="81"/>
      <c r="E5" s="83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1"/>
      <c r="AF5" s="71"/>
    </row>
    <row r="6" spans="1:32" s="91" customFormat="1" ht="19.5" thickTop="1" thickBot="1" x14ac:dyDescent="0.3">
      <c r="A6" s="85"/>
      <c r="B6" s="86"/>
      <c r="C6" s="87" t="str">
        <f>$B$1</f>
        <v>2020</v>
      </c>
      <c r="D6" s="88">
        <f>$B$1-1</f>
        <v>2019</v>
      </c>
      <c r="E6" s="89" t="s"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90"/>
      <c r="AF6" s="90"/>
    </row>
    <row r="7" spans="1:32" ht="18.75" thickTop="1" x14ac:dyDescent="0.25">
      <c r="A7" s="92"/>
      <c r="B7" s="93"/>
      <c r="C7" s="94"/>
      <c r="D7" s="95"/>
      <c r="E7" s="77"/>
    </row>
    <row r="8" spans="1:32" ht="18.75" x14ac:dyDescent="0.3">
      <c r="A8" s="98" t="s">
        <v>7</v>
      </c>
      <c r="B8" s="99"/>
      <c r="C8" s="100">
        <v>134380886.35297179</v>
      </c>
      <c r="D8" s="101">
        <v>144544454.36911044</v>
      </c>
      <c r="E8" s="59">
        <f t="shared" ref="E8:E18" si="0">IF(MIN(IF(AND(C8&gt;=0,D8&gt;0),TRUE,FALSE),IF(D8&lt;&gt;0,TRUE,FALSE),IF(ABS(C8)&lt;=2*ABS(D8),TRUE,FALSE))&lt;&gt;0,((C8-D8)/D8)*100,IF(C8-D8&lt;0,"-*.*","*.*"))</f>
        <v>-7.0314479102635348</v>
      </c>
    </row>
    <row r="9" spans="1:32" ht="27" customHeight="1" x14ac:dyDescent="0.3">
      <c r="A9" s="204" t="s">
        <v>84</v>
      </c>
      <c r="B9" s="103"/>
      <c r="C9" s="100">
        <v>47470482.0064255</v>
      </c>
      <c r="D9" s="101">
        <v>53667509.961030997</v>
      </c>
      <c r="E9" s="59">
        <f t="shared" si="0"/>
        <v>-11.547075612610454</v>
      </c>
    </row>
    <row r="10" spans="1:32" ht="18.75" x14ac:dyDescent="0.3">
      <c r="A10" s="204" t="s">
        <v>156</v>
      </c>
      <c r="B10" s="103"/>
      <c r="C10" s="100">
        <v>13492336.355187394</v>
      </c>
      <c r="D10" s="101">
        <v>13613778.709400723</v>
      </c>
      <c r="E10" s="59">
        <f t="shared" si="0"/>
        <v>-0.89205471019937654</v>
      </c>
    </row>
    <row r="11" spans="1:32" ht="18.75" x14ac:dyDescent="0.3">
      <c r="A11" s="204" t="s">
        <v>189</v>
      </c>
      <c r="B11" s="103"/>
      <c r="C11" s="100">
        <v>5930638.1657800004</v>
      </c>
      <c r="D11" s="101">
        <v>5212904.9608399998</v>
      </c>
      <c r="E11" s="59">
        <f t="shared" si="0"/>
        <v>13.768392294348411</v>
      </c>
    </row>
    <row r="12" spans="1:32" ht="18.75" x14ac:dyDescent="0.3">
      <c r="A12" s="204" t="s">
        <v>157</v>
      </c>
      <c r="B12" s="103"/>
      <c r="C12" s="104">
        <v>1461404.48881</v>
      </c>
      <c r="D12" s="105">
        <v>1166115.09583</v>
      </c>
      <c r="E12" s="64">
        <f t="shared" si="0"/>
        <v>25.322491239153656</v>
      </c>
    </row>
    <row r="13" spans="1:32" ht="18.75" x14ac:dyDescent="0.3">
      <c r="A13" s="204" t="s">
        <v>158</v>
      </c>
      <c r="B13" s="103"/>
      <c r="C13" s="100">
        <v>5410957.4367187498</v>
      </c>
      <c r="D13" s="101">
        <v>7606554.5449975003</v>
      </c>
      <c r="E13" s="59">
        <f t="shared" si="0"/>
        <v>-28.864541696117847</v>
      </c>
    </row>
    <row r="14" spans="1:32" ht="18.75" x14ac:dyDescent="0.3">
      <c r="A14" s="204" t="s">
        <v>159</v>
      </c>
      <c r="B14" s="103"/>
      <c r="C14" s="100">
        <v>59819174.415790156</v>
      </c>
      <c r="D14" s="101">
        <v>61056931.404061198</v>
      </c>
      <c r="E14" s="59">
        <f t="shared" si="0"/>
        <v>-2.0272178109964978</v>
      </c>
    </row>
    <row r="15" spans="1:32" ht="18.75" x14ac:dyDescent="0.3">
      <c r="A15" s="205" t="s">
        <v>160</v>
      </c>
      <c r="B15" s="103"/>
      <c r="C15" s="100">
        <v>47933187.767569996</v>
      </c>
      <c r="D15" s="101">
        <v>45976182.554269999</v>
      </c>
      <c r="E15" s="59">
        <f t="shared" si="0"/>
        <v>4.2565630823958918</v>
      </c>
    </row>
    <row r="16" spans="1:32" ht="18.75" x14ac:dyDescent="0.3">
      <c r="A16" s="205" t="s">
        <v>190</v>
      </c>
      <c r="B16" s="103"/>
      <c r="C16" s="100">
        <v>11885986.648220159</v>
      </c>
      <c r="D16" s="101">
        <v>15080748.849791201</v>
      </c>
      <c r="E16" s="59">
        <f t="shared" si="0"/>
        <v>-21.184373756183035</v>
      </c>
    </row>
    <row r="17" spans="1:5" ht="18.75" x14ac:dyDescent="0.3">
      <c r="A17" s="204" t="s">
        <v>71</v>
      </c>
      <c r="B17" s="103"/>
      <c r="C17" s="100">
        <v>781572.54700999998</v>
      </c>
      <c r="D17" s="101">
        <v>1288942.5837099999</v>
      </c>
      <c r="E17" s="59">
        <f t="shared" si="0"/>
        <v>-39.363276775263515</v>
      </c>
    </row>
    <row r="18" spans="1:5" ht="19.5" thickBot="1" x14ac:dyDescent="0.35">
      <c r="A18" s="206" t="s">
        <v>161</v>
      </c>
      <c r="B18" s="107"/>
      <c r="C18" s="100">
        <v>14320.937250000001</v>
      </c>
      <c r="D18" s="101">
        <v>931717.10924000002</v>
      </c>
      <c r="E18" s="59">
        <f t="shared" si="0"/>
        <v>-98.462952208564516</v>
      </c>
    </row>
    <row r="19" spans="1:5" ht="19.5" thickTop="1" x14ac:dyDescent="0.3">
      <c r="A19" s="108"/>
      <c r="B19" s="103"/>
      <c r="C19" s="109"/>
      <c r="D19" s="110"/>
      <c r="E19" s="111"/>
    </row>
    <row r="20" spans="1:5" ht="18.75" x14ac:dyDescent="0.3">
      <c r="A20" s="98" t="s">
        <v>108</v>
      </c>
      <c r="B20" s="99"/>
      <c r="C20" s="100">
        <v>25930177.699560001</v>
      </c>
      <c r="D20" s="101">
        <v>26654204.86719</v>
      </c>
      <c r="E20" s="59">
        <f>IF(MIN(IF(AND(C20&gt;=0,D20&gt;0),TRUE,FALSE),IF(D20&lt;&gt;0,TRUE,FALSE),IF(ABS(C20)&lt;=2*ABS(D20),TRUE,FALSE))&lt;&gt;0,((C20-D20)/D20)*100,IF(C20-D20&lt;0,"-*.*","*.*"))</f>
        <v>-2.7163712863978158</v>
      </c>
    </row>
    <row r="21" spans="1:5" ht="28.5" customHeight="1" x14ac:dyDescent="0.3">
      <c r="A21" s="204" t="s">
        <v>162</v>
      </c>
      <c r="B21" s="103"/>
      <c r="C21" s="100">
        <v>9985170.3544399999</v>
      </c>
      <c r="D21" s="101">
        <v>10518852.05267</v>
      </c>
      <c r="E21" s="59">
        <f>IF(MIN(IF(AND(C21&gt;=0,D21&gt;0),TRUE,FALSE),IF(D21&lt;&gt;0,TRUE,FALSE),IF(ABS(C21)&lt;=2*ABS(D21),TRUE,FALSE))&lt;&gt;0,((C21-D21)/D21)*100,IF(C21-D21&lt;0,"-*.*","*.*"))</f>
        <v>-5.0735735758783278</v>
      </c>
    </row>
    <row r="22" spans="1:5" ht="18.75" x14ac:dyDescent="0.3">
      <c r="A22" s="204" t="s">
        <v>163</v>
      </c>
      <c r="B22" s="103"/>
      <c r="C22" s="100">
        <v>3977720.9825199996</v>
      </c>
      <c r="D22" s="101">
        <v>3667412.2974100001</v>
      </c>
      <c r="E22" s="59">
        <f>IF(MIN(IF(AND(C22&gt;=0,D22&gt;0),TRUE,FALSE),IF(D22&lt;&gt;0,TRUE,FALSE),IF(ABS(C22)&lt;=2*ABS(D22),TRUE,FALSE))&lt;&gt;0,((C22-D22)/D22)*100,IF(C22-D22&lt;0,"-*.*","*.*"))</f>
        <v>8.4612435130117678</v>
      </c>
    </row>
    <row r="23" spans="1:5" ht="18.75" x14ac:dyDescent="0.3">
      <c r="A23" s="204" t="s">
        <v>164</v>
      </c>
      <c r="B23" s="103"/>
      <c r="C23" s="100">
        <v>506160.74044000002</v>
      </c>
      <c r="D23" s="101">
        <v>515211.43227999995</v>
      </c>
      <c r="E23" s="59">
        <f>IF(MIN(IF(AND(C23&gt;=0,D23&gt;0),TRUE,FALSE),IF(D23&lt;&gt;0,TRUE,FALSE),IF(ABS(C23)&lt;=2*ABS(D23),TRUE,FALSE))&lt;&gt;0,((C23-D23)/D23)*100,IF(C23-D23&lt;0,"-*.*","*.*"))</f>
        <v>-1.7566946835685087</v>
      </c>
    </row>
    <row r="24" spans="1:5" ht="18.75" x14ac:dyDescent="0.3">
      <c r="A24" s="207" t="s">
        <v>192</v>
      </c>
      <c r="B24" s="103"/>
      <c r="C24" s="100">
        <v>-80.710480000001098</v>
      </c>
      <c r="D24" s="101">
        <v>447.30596000000003</v>
      </c>
      <c r="E24" s="59" t="str">
        <f>IF(MIN(IF(AND(C24&gt;=0,D24&gt;0),TRUE,FALSE),IF(D24&lt;&gt;0,TRUE,FALSE),IF(ABS(C24)&lt;=2*ABS(D24),TRUE,FALSE))&lt;&gt;0,((C24-D24)/D24)*100,IF(C24-D24&lt;0,"-*.*","*.*"))</f>
        <v>-*.*</v>
      </c>
    </row>
    <row r="25" spans="1:5" ht="18.75" x14ac:dyDescent="0.3">
      <c r="A25" s="204" t="s">
        <v>165</v>
      </c>
      <c r="B25" s="103"/>
      <c r="C25" s="100">
        <v>80397.967879999982</v>
      </c>
      <c r="D25" s="101">
        <v>85008.177670000005</v>
      </c>
      <c r="E25" s="59">
        <f t="shared" ref="E25:E35" si="1">IF(MIN(IF(AND(C25&gt;=0,D25&gt;0),TRUE,FALSE),IF(D25&lt;&gt;0,TRUE,FALSE),IF(ABS(C25)&lt;=2*ABS(D25),TRUE,FALSE))&lt;&gt;0,((C25-D25)/D25)*100,IF(C25-D25&lt;0,"-*.*","*.*"))</f>
        <v>-5.4232544637020244</v>
      </c>
    </row>
    <row r="26" spans="1:5" ht="18.75" x14ac:dyDescent="0.3">
      <c r="A26" s="204" t="s">
        <v>166</v>
      </c>
      <c r="B26" s="103"/>
      <c r="C26" s="100">
        <v>5827.9973500000006</v>
      </c>
      <c r="D26" s="101">
        <v>5173.2775000000001</v>
      </c>
      <c r="E26" s="59">
        <f t="shared" si="1"/>
        <v>12.655803791696856</v>
      </c>
    </row>
    <row r="27" spans="1:5" ht="18.75" x14ac:dyDescent="0.3">
      <c r="A27" s="204" t="s">
        <v>167</v>
      </c>
      <c r="B27" s="103"/>
      <c r="C27" s="100">
        <v>263738.90920999995</v>
      </c>
      <c r="D27" s="101">
        <v>243441.45676999999</v>
      </c>
      <c r="E27" s="59">
        <f t="shared" si="1"/>
        <v>8.3377140070175919</v>
      </c>
    </row>
    <row r="28" spans="1:5" ht="18.75" x14ac:dyDescent="0.3">
      <c r="A28" s="204" t="s">
        <v>168</v>
      </c>
      <c r="B28" s="103"/>
      <c r="C28" s="100">
        <v>2816898.4920600005</v>
      </c>
      <c r="D28" s="101">
        <v>2770434.0047699991</v>
      </c>
      <c r="E28" s="59">
        <f t="shared" si="1"/>
        <v>1.6771555362806394</v>
      </c>
    </row>
    <row r="29" spans="1:5" ht="18.75" x14ac:dyDescent="0.3">
      <c r="A29" s="204" t="s">
        <v>169</v>
      </c>
      <c r="B29" s="103"/>
      <c r="C29" s="100">
        <v>1499124.56599</v>
      </c>
      <c r="D29" s="101">
        <v>1638920.6826800001</v>
      </c>
      <c r="E29" s="59">
        <f t="shared" si="1"/>
        <v>-8.5297670697158026</v>
      </c>
    </row>
    <row r="30" spans="1:5" ht="18.75" x14ac:dyDescent="0.3">
      <c r="A30" s="204" t="s">
        <v>170</v>
      </c>
      <c r="B30" s="103"/>
      <c r="C30" s="100">
        <v>2366424.68573</v>
      </c>
      <c r="D30" s="101">
        <v>2251386.0900199995</v>
      </c>
      <c r="E30" s="59">
        <f>IF(MIN(IF(AND(C30&gt;=0,D30&gt;0),TRUE,FALSE),IF(D30&lt;&gt;0,TRUE,FALSE),IF(ABS(C30)&lt;=2*ABS(D30),TRUE,FALSE))&lt;&gt;0,((C30-D30)/D30)*100,IF(C30-D30&lt;0,"-*.*","*.*"))</f>
        <v>5.1096787094824139</v>
      </c>
    </row>
    <row r="31" spans="1:5" ht="18.75" x14ac:dyDescent="0.3">
      <c r="A31" s="204" t="s">
        <v>187</v>
      </c>
      <c r="B31" s="103"/>
      <c r="C31" s="100">
        <v>63544.595359999985</v>
      </c>
      <c r="D31" s="101">
        <v>332989.16973999998</v>
      </c>
      <c r="E31" s="59">
        <f>IF(MIN(IF(AND(C31&gt;=0,D31&gt;0),TRUE,FALSE),IF(D31&lt;&gt;0,TRUE,FALSE),IF(ABS(C31)&lt;=2*ABS(D31),TRUE,FALSE))&lt;&gt;0,((C31-D31)/D31)*100,IF(C31-D31&lt;0,"-*.*","*.*"))</f>
        <v>-80.916918286076395</v>
      </c>
    </row>
    <row r="32" spans="1:5" ht="18.75" x14ac:dyDescent="0.3">
      <c r="A32" s="204" t="s">
        <v>188</v>
      </c>
      <c r="B32" s="103"/>
      <c r="C32" s="100">
        <v>0</v>
      </c>
      <c r="D32" s="101">
        <v>0</v>
      </c>
      <c r="E32" s="59" t="str">
        <f>IF(MIN(IF(AND(C32&gt;=0,D32&gt;0),TRUE,FALSE),IF(D32&lt;&gt;0,TRUE,FALSE),IF(ABS(C32)&lt;=2*ABS(D32),TRUE,FALSE))&lt;&gt;0,((C32-D32)/D32)*100,IF(C32-D32&lt;0,"-*.*","*.*"))</f>
        <v>*.*</v>
      </c>
    </row>
    <row r="33" spans="1:5" ht="18.75" x14ac:dyDescent="0.3">
      <c r="A33" s="204" t="s">
        <v>171</v>
      </c>
      <c r="B33" s="103"/>
      <c r="C33" s="100">
        <v>4364846.6787299998</v>
      </c>
      <c r="D33" s="101">
        <v>4624193.9113999996</v>
      </c>
      <c r="E33" s="59">
        <f t="shared" si="1"/>
        <v>-5.608485233083166</v>
      </c>
    </row>
    <row r="34" spans="1:5" ht="18.75" x14ac:dyDescent="0.3">
      <c r="A34" s="204" t="s">
        <v>172</v>
      </c>
      <c r="B34" s="103"/>
      <c r="C34" s="100">
        <v>0.59609000000000001</v>
      </c>
      <c r="D34" s="101">
        <v>10.836600000000001</v>
      </c>
      <c r="E34" s="59">
        <f t="shared" si="1"/>
        <v>-94.499289445028879</v>
      </c>
    </row>
    <row r="35" spans="1:5" ht="19.5" thickBot="1" x14ac:dyDescent="0.35">
      <c r="A35" s="206" t="s">
        <v>173</v>
      </c>
      <c r="B35" s="107"/>
      <c r="C35" s="112">
        <v>401.84424000000001</v>
      </c>
      <c r="D35" s="113">
        <v>724.17172000000005</v>
      </c>
      <c r="E35" s="60">
        <f t="shared" si="1"/>
        <v>-44.509813224962727</v>
      </c>
    </row>
    <row r="36" spans="1:5" ht="19.5" thickTop="1" x14ac:dyDescent="0.3">
      <c r="A36" s="108"/>
      <c r="B36" s="103"/>
      <c r="C36" s="114" t="s">
        <v>1</v>
      </c>
      <c r="D36" s="115"/>
      <c r="E36" s="116"/>
    </row>
    <row r="37" spans="1:5" ht="18.75" x14ac:dyDescent="0.3">
      <c r="A37" s="98" t="s">
        <v>8</v>
      </c>
      <c r="B37" s="117"/>
      <c r="C37" s="100">
        <v>6784242.5639566667</v>
      </c>
      <c r="D37" s="101">
        <v>6485425.6444699997</v>
      </c>
      <c r="E37" s="59">
        <f t="shared" ref="E37:E46" si="2">IF(MIN(IF(AND(C37&gt;=0,D37&gt;0),TRUE,FALSE),IF(D37&lt;&gt;0,TRUE,FALSE),IF(ABS(C37)&lt;=2*ABS(D37),TRUE,FALSE))&lt;&gt;0,((C37-D37)/D37)*100,IF(C37-D37&lt;0,"-*.*","*.*"))</f>
        <v>4.607514384833979</v>
      </c>
    </row>
    <row r="38" spans="1:5" ht="18.75" x14ac:dyDescent="0.3">
      <c r="A38" s="208" t="s">
        <v>88</v>
      </c>
      <c r="B38" s="118"/>
      <c r="C38" s="100">
        <v>-0.35896</v>
      </c>
      <c r="D38" s="101">
        <v>1.0159899999999999</v>
      </c>
      <c r="E38" s="59" t="str">
        <f t="shared" si="2"/>
        <v>-*.*</v>
      </c>
    </row>
    <row r="39" spans="1:5" ht="18.75" x14ac:dyDescent="0.3">
      <c r="A39" s="208" t="s">
        <v>89</v>
      </c>
      <c r="B39" s="118"/>
      <c r="C39" s="100">
        <v>2262164.4896499999</v>
      </c>
      <c r="D39" s="101">
        <v>1824369.6361</v>
      </c>
      <c r="E39" s="59">
        <f t="shared" si="2"/>
        <v>23.997047795965557</v>
      </c>
    </row>
    <row r="40" spans="1:5" ht="18.75" x14ac:dyDescent="0.3">
      <c r="A40" s="208" t="s">
        <v>148</v>
      </c>
      <c r="B40" s="118"/>
      <c r="C40" s="100">
        <v>3729596.2243566667</v>
      </c>
      <c r="D40" s="101">
        <v>3922759.3278399999</v>
      </c>
      <c r="E40" s="59">
        <f t="shared" si="2"/>
        <v>-4.9241640218008271</v>
      </c>
    </row>
    <row r="41" spans="1:5" ht="18.75" x14ac:dyDescent="0.3">
      <c r="A41" s="208" t="s">
        <v>174</v>
      </c>
      <c r="B41" s="118"/>
      <c r="C41" s="100">
        <v>509270.88549999997</v>
      </c>
      <c r="D41" s="101">
        <v>474295.77098999999</v>
      </c>
      <c r="E41" s="59">
        <f t="shared" si="2"/>
        <v>7.3741147716742752</v>
      </c>
    </row>
    <row r="42" spans="1:5" ht="18.75" hidden="1" x14ac:dyDescent="0.3">
      <c r="A42" s="209" t="s">
        <v>175</v>
      </c>
      <c r="B42" s="118"/>
      <c r="C42" s="100">
        <v>1761.92472</v>
      </c>
      <c r="D42" s="101">
        <v>1658.0747699999999</v>
      </c>
      <c r="E42" s="59">
        <f t="shared" si="2"/>
        <v>6.2632850990187876</v>
      </c>
    </row>
    <row r="43" spans="1:5" ht="18.75" hidden="1" x14ac:dyDescent="0.3">
      <c r="A43" s="209" t="s">
        <v>191</v>
      </c>
      <c r="B43" s="118"/>
      <c r="C43" s="100">
        <v>256.37443999999999</v>
      </c>
      <c r="D43" s="101">
        <v>342.01787000000002</v>
      </c>
      <c r="E43" s="59">
        <f t="shared" si="2"/>
        <v>-25.040630186954854</v>
      </c>
    </row>
    <row r="44" spans="1:5" ht="18.75" x14ac:dyDescent="0.3">
      <c r="A44" s="208" t="s">
        <v>92</v>
      </c>
      <c r="B44" s="120"/>
      <c r="C44" s="100">
        <v>91656.679669999998</v>
      </c>
      <c r="D44" s="101">
        <v>89488.208339999997</v>
      </c>
      <c r="E44" s="59">
        <f t="shared" si="2"/>
        <v>2.4231922509400867</v>
      </c>
    </row>
    <row r="45" spans="1:5" ht="18.75" x14ac:dyDescent="0.3">
      <c r="A45" s="208" t="s">
        <v>93</v>
      </c>
      <c r="B45" s="119"/>
      <c r="C45" s="100">
        <v>191553.34374000001</v>
      </c>
      <c r="D45" s="101">
        <v>174510.70521000001</v>
      </c>
      <c r="E45" s="59">
        <f t="shared" si="2"/>
        <v>9.7659559105508684</v>
      </c>
    </row>
    <row r="46" spans="1:5" ht="19.5" thickBot="1" x14ac:dyDescent="0.35">
      <c r="A46" s="210" t="s">
        <v>176</v>
      </c>
      <c r="B46" s="107"/>
      <c r="C46" s="100">
        <v>1.3</v>
      </c>
      <c r="D46" s="101">
        <v>0.98</v>
      </c>
      <c r="E46" s="59">
        <f t="shared" si="2"/>
        <v>32.653061224489804</v>
      </c>
    </row>
    <row r="47" spans="1:5" ht="21" thickTop="1" x14ac:dyDescent="0.3">
      <c r="A47" s="44"/>
      <c r="B47" s="121"/>
      <c r="C47" s="122"/>
      <c r="D47" s="123"/>
      <c r="E47" s="61"/>
    </row>
    <row r="48" spans="1:5" ht="19.5" thickBot="1" x14ac:dyDescent="0.35">
      <c r="A48" s="106" t="s">
        <v>9</v>
      </c>
      <c r="B48" s="124"/>
      <c r="C48" s="125">
        <v>1212256.49621</v>
      </c>
      <c r="D48" s="113">
        <v>1336352.19022</v>
      </c>
      <c r="E48" s="60">
        <f>IF(MIN(IF(AND(C48&gt;=0,D48&gt;0),TRUE,FALSE),IF(D48&lt;&gt;0,TRUE,FALSE),IF(ABS(C48)&lt;=2*ABS(D48),TRUE,FALSE))&lt;&gt;0,((C48-D48)/D48)*100,IF(C48-D48&lt;0,"-*.*","*.*"))</f>
        <v>-9.2861518780891465</v>
      </c>
    </row>
    <row r="49" spans="1:32" ht="21" thickTop="1" x14ac:dyDescent="0.3">
      <c r="A49" s="44"/>
      <c r="B49" s="103"/>
      <c r="C49" s="126"/>
      <c r="D49" s="101"/>
      <c r="E49" s="62"/>
    </row>
    <row r="50" spans="1:32" ht="20.25" x14ac:dyDescent="0.3">
      <c r="A50" s="127" t="s">
        <v>10</v>
      </c>
      <c r="B50" s="128"/>
      <c r="C50" s="100">
        <v>168307563.11269847</v>
      </c>
      <c r="D50" s="101">
        <v>179020437.07099041</v>
      </c>
      <c r="E50" s="59">
        <f>IF(MIN(IF(AND(C50&gt;=0,D50&gt;0),TRUE,FALSE),IF(D50&lt;&gt;0,TRUE,FALSE),IF(ABS(C50)&lt;=2*ABS(D50),TRUE,FALSE))&lt;&gt;0,((C50-D50)/D50)*100,IF(C50-D50&lt;0,"-*.*","*.*"))</f>
        <v>-5.9841625534875469</v>
      </c>
    </row>
    <row r="51" spans="1:32" ht="19.5" thickBot="1" x14ac:dyDescent="0.35">
      <c r="A51" s="124" t="s">
        <v>1</v>
      </c>
      <c r="B51" s="107"/>
      <c r="C51" s="129"/>
      <c r="D51" s="130"/>
      <c r="E51" s="63"/>
    </row>
    <row r="52" spans="1:32" ht="19.5" customHeight="1" thickTop="1" x14ac:dyDescent="0.25">
      <c r="A52" s="131"/>
      <c r="B52" s="131"/>
      <c r="C52" s="134"/>
      <c r="D52" s="134"/>
      <c r="E52" s="2"/>
    </row>
    <row r="53" spans="1:32" ht="18.75" thickBot="1" x14ac:dyDescent="0.3">
      <c r="A53" s="135"/>
      <c r="B53" s="135"/>
      <c r="C53" s="136" t="s">
        <v>11</v>
      </c>
      <c r="D53" s="137"/>
      <c r="E53" s="138" t="s">
        <v>147</v>
      </c>
    </row>
    <row r="54" spans="1:32" s="72" customFormat="1" ht="18" customHeight="1" thickTop="1" x14ac:dyDescent="0.25">
      <c r="A54" s="139"/>
      <c r="B54" s="139"/>
      <c r="C54" s="140"/>
      <c r="D54" s="141"/>
      <c r="E54" s="142" t="s"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1"/>
      <c r="AF54" s="71"/>
    </row>
    <row r="55" spans="1:32" s="72" customFormat="1" ht="18" customHeight="1" x14ac:dyDescent="0.3">
      <c r="A55" s="78" t="s">
        <v>3</v>
      </c>
      <c r="B55" s="78"/>
      <c r="C55" s="80" t="str">
        <f>$D$1</f>
        <v>3. Quartal</v>
      </c>
      <c r="D55" s="81"/>
      <c r="E55" s="77" t="s">
        <v>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71"/>
      <c r="AF55" s="71"/>
    </row>
    <row r="56" spans="1:32" s="72" customFormat="1" ht="18" customHeight="1" thickBot="1" x14ac:dyDescent="0.35">
      <c r="A56" s="78"/>
      <c r="B56" s="78"/>
      <c r="C56" s="84"/>
      <c r="D56" s="143"/>
      <c r="E56" s="77" t="s">
        <v>12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71"/>
      <c r="AF56" s="71"/>
    </row>
    <row r="57" spans="1:32" s="91" customFormat="1" ht="18" customHeight="1" thickTop="1" thickBot="1" x14ac:dyDescent="0.3">
      <c r="A57" s="144"/>
      <c r="B57" s="144"/>
      <c r="C57" s="87" t="str">
        <f>$B$1</f>
        <v>2020</v>
      </c>
      <c r="D57" s="88">
        <f>$B$1-1</f>
        <v>2019</v>
      </c>
      <c r="E57" s="89" t="s">
        <v>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90"/>
      <c r="AF57" s="90"/>
    </row>
    <row r="58" spans="1:32" ht="29.25" customHeight="1" thickTop="1" x14ac:dyDescent="0.3">
      <c r="A58" s="98" t="s">
        <v>111</v>
      </c>
      <c r="B58" s="145"/>
      <c r="C58" s="146"/>
      <c r="D58" s="146"/>
      <c r="E58" s="147"/>
    </row>
    <row r="59" spans="1:32" ht="18.75" x14ac:dyDescent="0.3">
      <c r="A59" s="102" t="s">
        <v>109</v>
      </c>
      <c r="B59" s="108"/>
      <c r="C59" s="148">
        <v>25930177.699560001</v>
      </c>
      <c r="D59" s="148">
        <v>26654204.86719</v>
      </c>
      <c r="E59" s="59">
        <f t="shared" ref="E59:E75" si="3">IF(MIN(IF(AND(C59&gt;=0,D59&gt;0),TRUE,FALSE),IF(D59&lt;&gt;0,TRUE,FALSE),IF(ABS(C59)&lt;=2*ABS(D59),TRUE,FALSE))&lt;&gt;0,((C59-D59)/D59)*100,IF(C59-D59&lt;0,"-*.*","*.*"))</f>
        <v>-2.7163712863978158</v>
      </c>
    </row>
    <row r="60" spans="1:32" ht="18.75" x14ac:dyDescent="0.3">
      <c r="A60" s="102" t="s">
        <v>110</v>
      </c>
      <c r="B60" s="108"/>
      <c r="C60" s="148">
        <v>56641482.614535756</v>
      </c>
      <c r="D60" s="148">
        <v>66008265.897823296</v>
      </c>
      <c r="E60" s="59">
        <f t="shared" si="3"/>
        <v>-14.190318675825752</v>
      </c>
    </row>
    <row r="61" spans="1:32" s="150" customFormat="1" ht="18.75" x14ac:dyDescent="0.3">
      <c r="A61" s="44" t="s">
        <v>13</v>
      </c>
      <c r="B61" s="108"/>
      <c r="C61" s="148">
        <v>20174954.852730837</v>
      </c>
      <c r="D61" s="148">
        <v>22808691.733438175</v>
      </c>
      <c r="E61" s="59">
        <f t="shared" si="3"/>
        <v>-11.547075612610463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49"/>
      <c r="AF61" s="149"/>
    </row>
    <row r="62" spans="1:32" s="150" customFormat="1" ht="18.75" x14ac:dyDescent="0.3">
      <c r="A62" s="44" t="s">
        <v>14</v>
      </c>
      <c r="B62" s="108"/>
      <c r="C62" s="148">
        <v>5734242.9509546421</v>
      </c>
      <c r="D62" s="148">
        <v>5785855.9514953075</v>
      </c>
      <c r="E62" s="59">
        <f t="shared" si="3"/>
        <v>-0.89205471019938531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49"/>
      <c r="AF62" s="149"/>
    </row>
    <row r="63" spans="1:32" s="150" customFormat="1" ht="18.75" x14ac:dyDescent="0.3">
      <c r="A63" s="44" t="s">
        <v>15</v>
      </c>
      <c r="B63" s="108"/>
      <c r="C63" s="148">
        <v>2965319.0828900002</v>
      </c>
      <c r="D63" s="148">
        <v>2606452.4804199999</v>
      </c>
      <c r="E63" s="59">
        <f t="shared" si="3"/>
        <v>13.768392294348411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49"/>
      <c r="AF63" s="149"/>
    </row>
    <row r="64" spans="1:32" s="150" customFormat="1" ht="18.75" x14ac:dyDescent="0.3">
      <c r="A64" s="44" t="s">
        <v>16</v>
      </c>
      <c r="B64" s="108"/>
      <c r="C64" s="148">
        <v>2705478.7183593749</v>
      </c>
      <c r="D64" s="148">
        <v>3803277.2724987501</v>
      </c>
      <c r="E64" s="59">
        <f t="shared" si="3"/>
        <v>-28.864541696117847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49"/>
      <c r="AF64" s="149"/>
    </row>
    <row r="65" spans="1:32" s="150" customFormat="1" ht="18.75" x14ac:dyDescent="0.3">
      <c r="A65" s="44" t="s">
        <v>149</v>
      </c>
      <c r="B65" s="108"/>
      <c r="C65" s="104">
        <v>643017.97507639998</v>
      </c>
      <c r="D65" s="105">
        <v>513090.64216520003</v>
      </c>
      <c r="E65" s="64">
        <f t="shared" si="3"/>
        <v>25.322491239153642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49"/>
      <c r="AF65" s="149"/>
    </row>
    <row r="66" spans="1:32" s="150" customFormat="1" ht="18.75" x14ac:dyDescent="0.3">
      <c r="A66" s="44" t="s">
        <v>120</v>
      </c>
      <c r="B66" s="108"/>
      <c r="C66" s="148">
        <v>24094674.686413787</v>
      </c>
      <c r="D66" s="148">
        <v>29957010.569483582</v>
      </c>
      <c r="E66" s="59">
        <f t="shared" si="3"/>
        <v>-19.569161847683166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49"/>
      <c r="AF66" s="149"/>
    </row>
    <row r="67" spans="1:32" s="150" customFormat="1" ht="18.75" x14ac:dyDescent="0.3">
      <c r="A67" s="102" t="s">
        <v>121</v>
      </c>
      <c r="B67" s="108"/>
      <c r="C67" s="148">
        <v>323794.34811071429</v>
      </c>
      <c r="D67" s="148">
        <v>533887.24832228571</v>
      </c>
      <c r="E67" s="59">
        <f t="shared" si="3"/>
        <v>-39.351548640987019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49"/>
      <c r="AF67" s="149"/>
    </row>
    <row r="68" spans="1:32" s="151" customFormat="1" ht="18.75" x14ac:dyDescent="0.3">
      <c r="A68" s="102" t="s">
        <v>17</v>
      </c>
      <c r="B68" s="108"/>
      <c r="C68" s="148">
        <v>-433448.28366000002</v>
      </c>
      <c r="D68" s="148">
        <v>-626376.05054999993</v>
      </c>
      <c r="E68" s="59" t="str">
        <f t="shared" si="3"/>
        <v>*.*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96"/>
      <c r="AF68" s="96"/>
    </row>
    <row r="69" spans="1:32" s="151" customFormat="1" ht="18.75" x14ac:dyDescent="0.3">
      <c r="A69" s="102" t="s">
        <v>119</v>
      </c>
      <c r="B69" s="108"/>
      <c r="C69" s="148">
        <v>-3636062.0847499999</v>
      </c>
      <c r="D69" s="148">
        <v>-5918920.1097600004</v>
      </c>
      <c r="E69" s="59" t="str">
        <f t="shared" si="3"/>
        <v>*.*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96"/>
      <c r="AF69" s="96"/>
    </row>
    <row r="70" spans="1:32" s="151" customFormat="1" ht="18.75" x14ac:dyDescent="0.3">
      <c r="A70" s="102" t="s">
        <v>155</v>
      </c>
      <c r="B70" s="108"/>
      <c r="C70" s="148">
        <v>-2247941.0000200002</v>
      </c>
      <c r="D70" s="148">
        <v>-2247941.0000200002</v>
      </c>
      <c r="E70" s="59" t="str">
        <f t="shared" si="3"/>
        <v>*.*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96"/>
      <c r="AF70" s="96"/>
    </row>
    <row r="71" spans="1:32" s="151" customFormat="1" ht="18.75" x14ac:dyDescent="0.3">
      <c r="A71" s="102" t="s">
        <v>196</v>
      </c>
      <c r="B71" s="108"/>
      <c r="C71" s="148">
        <v>-1066666.66668</v>
      </c>
      <c r="D71" s="148">
        <v>-800000</v>
      </c>
      <c r="E71" s="59" t="str">
        <f>IF(MIN(IF(AND(C71&gt;=0,D71&gt;0),TRUE,FALSE),IF(D71&lt;&gt;0,TRUE,FALSE),IF(ABS(C71)&lt;=2*ABS(D71),TRUE,FALSE))&lt;&gt;0,((C71-D71)/D71)*100,IF(C71-D71&lt;0,"-*.*","*.*"))</f>
        <v>-*.*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96"/>
      <c r="AF71" s="96"/>
    </row>
    <row r="72" spans="1:32" s="151" customFormat="1" ht="19.5" thickBot="1" x14ac:dyDescent="0.35">
      <c r="A72" s="106" t="s">
        <v>18</v>
      </c>
      <c r="B72" s="124"/>
      <c r="C72" s="152">
        <v>-4739133.2376100002</v>
      </c>
      <c r="D72" s="153">
        <v>-2162704.55559</v>
      </c>
      <c r="E72" s="60" t="str">
        <f t="shared" si="3"/>
        <v>-*.*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96"/>
      <c r="AF72" s="96"/>
    </row>
    <row r="73" spans="1:32" ht="19.5" thickTop="1" x14ac:dyDescent="0.3">
      <c r="A73" s="102" t="s">
        <v>112</v>
      </c>
      <c r="B73" s="108"/>
      <c r="C73" s="148">
        <f>C75-C74</f>
        <v>70448409.041375756</v>
      </c>
      <c r="D73" s="148">
        <f>D75-D74</f>
        <v>80906529.049093291</v>
      </c>
      <c r="E73" s="154">
        <f t="shared" si="3"/>
        <v>-12.926175588834926</v>
      </c>
    </row>
    <row r="74" spans="1:32" ht="18.75" x14ac:dyDescent="0.3">
      <c r="A74" s="102" t="s">
        <v>115</v>
      </c>
      <c r="B74" s="108"/>
      <c r="C74" s="148">
        <v>-1651503.170043855</v>
      </c>
      <c r="D74" s="148">
        <v>-2191658.3579470245</v>
      </c>
      <c r="E74" s="154" t="str">
        <f t="shared" si="3"/>
        <v>*.*</v>
      </c>
    </row>
    <row r="75" spans="1:32" ht="30" customHeight="1" thickBot="1" x14ac:dyDescent="0.35">
      <c r="A75" s="106" t="s">
        <v>113</v>
      </c>
      <c r="B75" s="124"/>
      <c r="C75" s="152">
        <v>68796905.8713319</v>
      </c>
      <c r="D75" s="153">
        <v>78714870.691146269</v>
      </c>
      <c r="E75" s="155">
        <f t="shared" si="3"/>
        <v>-12.599861668743015</v>
      </c>
    </row>
    <row r="76" spans="1:32" ht="30" customHeight="1" thickTop="1" x14ac:dyDescent="0.3">
      <c r="A76" s="98" t="s">
        <v>19</v>
      </c>
      <c r="B76" s="145"/>
      <c r="C76" s="156" t="s">
        <v>1</v>
      </c>
      <c r="D76" s="157" t="s">
        <v>1</v>
      </c>
      <c r="E76" s="158"/>
    </row>
    <row r="77" spans="1:32" ht="18.75" x14ac:dyDescent="0.3">
      <c r="A77" s="102" t="s">
        <v>20</v>
      </c>
      <c r="B77" s="108"/>
      <c r="C77" s="159">
        <v>6784242.5639566667</v>
      </c>
      <c r="D77" s="159">
        <v>6485425.6444699997</v>
      </c>
      <c r="E77" s="154">
        <f t="shared" ref="E77:E92" si="4">IF(MIN(IF(AND(C77&gt;=0,D77&gt;0),TRUE,FALSE),IF(D77&lt;&gt;0,TRUE,FALSE),IF(ABS(C77)&lt;=2*ABS(D77),TRUE,FALSE))&lt;&gt;0,((C77-D77)/D77)*100,IF(C77-D77&lt;0,"-*.*","*.*"))</f>
        <v>4.607514384833979</v>
      </c>
    </row>
    <row r="78" spans="1:32" ht="18.75" x14ac:dyDescent="0.3">
      <c r="A78" s="102" t="s">
        <v>21</v>
      </c>
      <c r="B78" s="108"/>
      <c r="C78" s="159">
        <v>65829209.613396578</v>
      </c>
      <c r="D78" s="159">
        <v>66191936.228590742</v>
      </c>
      <c r="E78" s="154">
        <f t="shared" si="4"/>
        <v>-0.54799215110055832</v>
      </c>
    </row>
    <row r="79" spans="1:32" ht="18.75" x14ac:dyDescent="0.3">
      <c r="A79" s="44" t="s">
        <v>13</v>
      </c>
      <c r="B79" s="108"/>
      <c r="C79" s="159">
        <v>20174954.852730837</v>
      </c>
      <c r="D79" s="159">
        <v>22808691.733438175</v>
      </c>
      <c r="E79" s="154">
        <f t="shared" si="4"/>
        <v>-11.547075612610463</v>
      </c>
    </row>
    <row r="80" spans="1:32" ht="18.75" x14ac:dyDescent="0.3">
      <c r="A80" s="44" t="s">
        <v>14</v>
      </c>
      <c r="B80" s="108"/>
      <c r="C80" s="159">
        <v>5734242.9509546421</v>
      </c>
      <c r="D80" s="159">
        <v>5785855.9514953075</v>
      </c>
      <c r="E80" s="154">
        <f t="shared" si="4"/>
        <v>-0.89205471019938531</v>
      </c>
    </row>
    <row r="81" spans="1:5" ht="18.75" x14ac:dyDescent="0.3">
      <c r="A81" s="44" t="s">
        <v>15</v>
      </c>
      <c r="B81" s="108"/>
      <c r="C81" s="159">
        <v>2965319.0828900002</v>
      </c>
      <c r="D81" s="159">
        <v>2606452.4804199999</v>
      </c>
      <c r="E81" s="154">
        <f t="shared" si="4"/>
        <v>13.768392294348411</v>
      </c>
    </row>
    <row r="82" spans="1:5" ht="18.75" x14ac:dyDescent="0.3">
      <c r="A82" s="44" t="s">
        <v>16</v>
      </c>
      <c r="B82" s="108"/>
      <c r="C82" s="159">
        <v>2705478.7183593749</v>
      </c>
      <c r="D82" s="159">
        <v>3803277.2724987501</v>
      </c>
      <c r="E82" s="154">
        <f t="shared" si="4"/>
        <v>-28.864541696117847</v>
      </c>
    </row>
    <row r="83" spans="1:5" ht="18.75" x14ac:dyDescent="0.3">
      <c r="A83" s="44" t="str">
        <f>A65</f>
        <v xml:space="preserve">         Abgeltungsteuer  (44 vH)</v>
      </c>
      <c r="B83" s="108"/>
      <c r="C83" s="104">
        <v>643017.97507639998</v>
      </c>
      <c r="D83" s="105">
        <v>513090.64216520003</v>
      </c>
      <c r="E83" s="64">
        <f t="shared" si="4"/>
        <v>25.322491239153642</v>
      </c>
    </row>
    <row r="84" spans="1:5" ht="18.75" x14ac:dyDescent="0.3">
      <c r="A84" s="44" t="s">
        <v>122</v>
      </c>
      <c r="B84" s="108"/>
      <c r="C84" s="159">
        <v>33134096.897236038</v>
      </c>
      <c r="D84" s="159">
        <v>28987795.703945596</v>
      </c>
      <c r="E84" s="154">
        <f t="shared" si="4"/>
        <v>14.303609821308626</v>
      </c>
    </row>
    <row r="85" spans="1:5" ht="18.75" x14ac:dyDescent="0.3">
      <c r="A85" s="44" t="s">
        <v>121</v>
      </c>
      <c r="B85" s="108"/>
      <c r="C85" s="159">
        <v>457778.19889928569</v>
      </c>
      <c r="D85" s="159">
        <v>755055.33538771432</v>
      </c>
      <c r="E85" s="154">
        <f t="shared" si="4"/>
        <v>-39.371569546724601</v>
      </c>
    </row>
    <row r="86" spans="1:5" ht="18.75" x14ac:dyDescent="0.3">
      <c r="A86" s="102" t="s">
        <v>123</v>
      </c>
      <c r="B86" s="108"/>
      <c r="C86" s="159">
        <v>14320.937250000001</v>
      </c>
      <c r="D86" s="159">
        <v>931717.10924000002</v>
      </c>
      <c r="E86" s="154">
        <f t="shared" si="4"/>
        <v>-98.462952208564516</v>
      </c>
    </row>
    <row r="87" spans="1:5" ht="18.75" x14ac:dyDescent="0.3">
      <c r="A87" s="102" t="s">
        <v>154</v>
      </c>
      <c r="B87" s="108"/>
      <c r="C87" s="159">
        <v>2247941.0000200002</v>
      </c>
      <c r="D87" s="159">
        <v>2247941.0000200002</v>
      </c>
      <c r="E87" s="154">
        <f t="shared" si="4"/>
        <v>0</v>
      </c>
    </row>
    <row r="88" spans="1:5" ht="18.75" x14ac:dyDescent="0.3">
      <c r="A88" s="102" t="s">
        <v>197</v>
      </c>
      <c r="B88" s="108"/>
      <c r="C88" s="159">
        <v>1066666.66668</v>
      </c>
      <c r="D88" s="159">
        <v>800000</v>
      </c>
      <c r="E88" s="154">
        <f>IF(MIN(IF(AND(C88&gt;=0,D88&gt;0),TRUE,FALSE),IF(D88&lt;&gt;0,TRUE,FALSE),IF(ABS(C88)&lt;=2*ABS(D88),TRUE,FALSE))&lt;&gt;0,((C88-D88)/D88)*100,IF(C88-D88&lt;0,"-*.*","*.*"))</f>
        <v>33.333333335000006</v>
      </c>
    </row>
    <row r="89" spans="1:5" ht="19.5" thickBot="1" x14ac:dyDescent="0.35">
      <c r="A89" s="106" t="s">
        <v>22</v>
      </c>
      <c r="B89" s="124"/>
      <c r="C89" s="160">
        <v>4739133.2376100002</v>
      </c>
      <c r="D89" s="160">
        <v>2162704.55559</v>
      </c>
      <c r="E89" s="155" t="str">
        <f t="shared" si="4"/>
        <v>*.*</v>
      </c>
    </row>
    <row r="90" spans="1:5" ht="19.5" thickTop="1" x14ac:dyDescent="0.3">
      <c r="A90" s="102" t="s">
        <v>23</v>
      </c>
      <c r="B90" s="108"/>
      <c r="C90" s="159">
        <f>C92-C91</f>
        <v>80667193.081663251</v>
      </c>
      <c r="D90" s="159">
        <f>D92-D91</f>
        <v>77888007.428670749</v>
      </c>
      <c r="E90" s="154">
        <f t="shared" si="4"/>
        <v>3.5681817326469147</v>
      </c>
    </row>
    <row r="91" spans="1:5" ht="18.75" x14ac:dyDescent="0.3">
      <c r="A91" s="102" t="s">
        <v>114</v>
      </c>
      <c r="B91" s="108"/>
      <c r="C91" s="159">
        <v>1651503.170043855</v>
      </c>
      <c r="D91" s="159">
        <v>2191658.3579470245</v>
      </c>
      <c r="E91" s="154">
        <f t="shared" si="4"/>
        <v>-24.645957520913299</v>
      </c>
    </row>
    <row r="92" spans="1:5" ht="30" customHeight="1" thickBot="1" x14ac:dyDescent="0.35">
      <c r="A92" s="106" t="s">
        <v>24</v>
      </c>
      <c r="B92" s="124"/>
      <c r="C92" s="162">
        <v>82318696.251707107</v>
      </c>
      <c r="D92" s="160">
        <v>80079665.786617771</v>
      </c>
      <c r="E92" s="155">
        <f t="shared" si="4"/>
        <v>2.7960037583767035</v>
      </c>
    </row>
    <row r="93" spans="1:5" ht="30" customHeight="1" thickTop="1" x14ac:dyDescent="0.3">
      <c r="A93" s="98" t="s">
        <v>25</v>
      </c>
      <c r="B93" s="145"/>
      <c r="C93" s="163" t="s">
        <v>1</v>
      </c>
      <c r="D93" s="163" t="s">
        <v>1</v>
      </c>
      <c r="E93" s="1" t="s">
        <v>1</v>
      </c>
    </row>
    <row r="94" spans="1:5" ht="18.75" x14ac:dyDescent="0.3">
      <c r="A94" s="102" t="s">
        <v>26</v>
      </c>
      <c r="B94" s="108"/>
      <c r="C94" s="100">
        <v>1212256.49621</v>
      </c>
      <c r="D94" s="101">
        <v>1336352.19022</v>
      </c>
      <c r="E94" s="64">
        <f>IF(MIN(IF(AND(C94&gt;=0,D94&gt;0),TRUE,FALSE),IF(D94&lt;&gt;0,TRUE,FALSE),IF(ABS(C94)&lt;=2*ABS(D94),TRUE,FALSE))&lt;&gt;0,((C94-D94)/D94)*100,IF(C94-D94&lt;0,"-*.*","*.*"))</f>
        <v>-9.2861518780891465</v>
      </c>
    </row>
    <row r="95" spans="1:5" ht="18.75" x14ac:dyDescent="0.3">
      <c r="A95" s="102" t="s">
        <v>27</v>
      </c>
      <c r="B95" s="108"/>
      <c r="C95" s="100">
        <v>433448.28366000002</v>
      </c>
      <c r="D95" s="101">
        <v>626376.05054999993</v>
      </c>
      <c r="E95" s="64">
        <f>IF(MIN(IF(AND(C95&gt;=0,D95&gt;0),TRUE,FALSE),IF(D95&lt;&gt;0,TRUE,FALSE),IF(ABS(C95)&lt;=2*ABS(D95),TRUE,FALSE))&lt;&gt;0,((C95-D95)/D95)*100,IF(C95-D95&lt;0,"-*.*","*.*"))</f>
        <v>-30.800629545238273</v>
      </c>
    </row>
    <row r="96" spans="1:5" ht="18.75" x14ac:dyDescent="0.3">
      <c r="A96" s="102" t="s">
        <v>118</v>
      </c>
      <c r="B96" s="108"/>
      <c r="C96" s="100">
        <v>3636062.0847499999</v>
      </c>
      <c r="D96" s="101">
        <v>5918920.1097600004</v>
      </c>
      <c r="E96" s="64">
        <f>IF(MIN(IF(AND(C96&gt;=0,D96&gt;0),TRUE,FALSE),IF(D96&lt;&gt;0,TRUE,FALSE),IF(ABS(C96)&lt;=2*ABS(D96),TRUE,FALSE))&lt;&gt;0,((C96-D96)/D96)*100,IF(C96-D96&lt;0,"-*.*","*.*"))</f>
        <v>-38.568826452745711</v>
      </c>
    </row>
    <row r="97" spans="1:32" ht="30.75" customHeight="1" thickBot="1" x14ac:dyDescent="0.35">
      <c r="A97" s="106" t="s">
        <v>28</v>
      </c>
      <c r="B97" s="124"/>
      <c r="C97" s="162">
        <v>5281766.8646200001</v>
      </c>
      <c r="D97" s="160">
        <v>7881648.3505300004</v>
      </c>
      <c r="E97" s="161">
        <f>IF(MIN(IF(AND(C97&gt;=0,D97&gt;0),TRUE,FALSE),IF(D97&lt;&gt;0,TRUE,FALSE),IF(ABS(C97)&lt;=2*ABS(D97),TRUE,FALSE))&lt;&gt;0,((C97-D97)/D97)*100,IF(C97-D97&lt;0,"-*.*","*.*"))</f>
        <v>-32.986519700985788</v>
      </c>
    </row>
    <row r="98" spans="1:32" s="151" customFormat="1" ht="29.25" customHeight="1" thickTop="1" x14ac:dyDescent="0.3">
      <c r="A98" s="98" t="s">
        <v>29</v>
      </c>
      <c r="B98" s="120"/>
      <c r="C98" s="164" t="s">
        <v>1</v>
      </c>
      <c r="D98" s="165" t="s">
        <v>1</v>
      </c>
      <c r="E98" s="66" t="s">
        <v>1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96"/>
      <c r="AF98" s="96"/>
    </row>
    <row r="99" spans="1:32" s="151" customFormat="1" ht="19.5" customHeight="1" x14ac:dyDescent="0.3">
      <c r="A99" s="102" t="s">
        <v>96</v>
      </c>
      <c r="B99" s="120"/>
      <c r="C99" s="104">
        <v>11910194.126862401</v>
      </c>
      <c r="D99" s="105">
        <v>12344252.24269638</v>
      </c>
      <c r="E99" s="64">
        <f>IF(MIN(IF(AND(C99&gt;=0,D99&gt;0),TRUE,FALSE),IF(D99&lt;&gt;0,TRUE,FALSE),IF(ABS(C99)&lt;=2*ABS(D99),TRUE,FALSE))&lt;&gt;0,((C99-D99)/D99)*100,IF(C99-D99&lt;0,"-*.*","*.*"))</f>
        <v>-3.5162771085692506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96"/>
      <c r="AF99" s="96"/>
    </row>
    <row r="100" spans="1:32" ht="18.75" x14ac:dyDescent="0.3">
      <c r="A100" s="44" t="s">
        <v>97</v>
      </c>
      <c r="B100" s="108"/>
      <c r="C100" s="104">
        <v>7120572.3009638246</v>
      </c>
      <c r="D100" s="105">
        <v>8050126.4941546498</v>
      </c>
      <c r="E100" s="64">
        <f>IF(MIN(IF(AND(C100&gt;=0,D100&gt;0),TRUE,FALSE),IF(D100&lt;&gt;0,TRUE,FALSE),IF(ABS(C100)&lt;=2*ABS(D100),TRUE,FALSE))&lt;&gt;0,((C100-D100)/D100)*100,IF(C100-D100&lt;0,"-*.*","*.*"))</f>
        <v>-11.547075612610461</v>
      </c>
    </row>
    <row r="101" spans="1:32" ht="18.75" x14ac:dyDescent="0.3">
      <c r="A101" s="44" t="s">
        <v>98</v>
      </c>
      <c r="B101" s="108"/>
      <c r="C101" s="104">
        <v>2023850.4532781092</v>
      </c>
      <c r="D101" s="105">
        <v>2042066.8064101085</v>
      </c>
      <c r="E101" s="64">
        <f>IF(MIN(IF(AND(C101&gt;=0,D101&gt;0),TRUE,FALSE),IF(D101&lt;&gt;0,TRUE,FALSE),IF(ABS(C101)&lt;=2*ABS(D101),TRUE,FALSE))&lt;&gt;0,((C101-D101)/D101)*100,IF(C101-D101&lt;0,"-*.*","*.*"))</f>
        <v>-0.89205471019937177</v>
      </c>
    </row>
    <row r="102" spans="1:32" ht="18.75" x14ac:dyDescent="0.3">
      <c r="A102" s="44" t="s">
        <v>150</v>
      </c>
      <c r="B102" s="108"/>
      <c r="C102" s="104">
        <v>175368.5386572</v>
      </c>
      <c r="D102" s="105">
        <v>139933.81149960001</v>
      </c>
      <c r="E102" s="64">
        <f>IF(MIN(IF(AND(C102&gt;=0,D102&gt;0),TRUE,FALSE),IF(D102&lt;&gt;0,TRUE,FALSE),IF(ABS(C102)&lt;=2*ABS(D102),TRUE,FALSE))&lt;&gt;0,((C102-D102)/D102)*100,IF(C102-D102&lt;0,"-*.*","*.*"))</f>
        <v>25.322491239153649</v>
      </c>
    </row>
    <row r="103" spans="1:32" ht="19.5" thickBot="1" x14ac:dyDescent="0.35">
      <c r="A103" s="45" t="s">
        <v>120</v>
      </c>
      <c r="B103" s="124"/>
      <c r="C103" s="166">
        <v>2590402.8339632675</v>
      </c>
      <c r="D103" s="167">
        <v>2112125.1306320224</v>
      </c>
      <c r="E103" s="65">
        <f>IF(MIN(IF(AND(C103&gt;=0,D103&gt;0),TRUE,FALSE),IF(D103&lt;&gt;0,TRUE,FALSE),IF(ABS(C103)&lt;=2*ABS(D103),TRUE,FALSE))&lt;&gt;0,((C103-D103)/D103)*100,IF(C103-D103&lt;0,"-*.*","*.*"))</f>
        <v>22.644382967411005</v>
      </c>
    </row>
    <row r="104" spans="1:32" ht="19.5" thickTop="1" thickBot="1" x14ac:dyDescent="0.3">
      <c r="A104" s="135"/>
      <c r="B104" s="135"/>
      <c r="C104" s="136"/>
      <c r="D104" s="137"/>
      <c r="E104" s="214" t="s">
        <v>184</v>
      </c>
    </row>
    <row r="105" spans="1:32" ht="18.75" thickTop="1" x14ac:dyDescent="0.25">
      <c r="A105" s="139"/>
      <c r="B105" s="139"/>
      <c r="C105" s="140"/>
      <c r="D105" s="141"/>
      <c r="E105" s="142" t="s">
        <v>1</v>
      </c>
    </row>
    <row r="106" spans="1:32" ht="18.75" x14ac:dyDescent="0.3">
      <c r="A106" s="78" t="s">
        <v>185</v>
      </c>
      <c r="B106" s="78"/>
      <c r="C106" s="80" t="str">
        <f>$D$1</f>
        <v>3. Quartal</v>
      </c>
      <c r="D106" s="81"/>
      <c r="E106" s="77" t="s">
        <v>4</v>
      </c>
    </row>
    <row r="107" spans="1:32" ht="19.5" thickBot="1" x14ac:dyDescent="0.35">
      <c r="A107" s="78"/>
      <c r="B107" s="78"/>
      <c r="C107" s="84"/>
      <c r="D107" s="143"/>
      <c r="E107" s="77" t="s">
        <v>12</v>
      </c>
    </row>
    <row r="108" spans="1:32" ht="19.5" thickTop="1" thickBot="1" x14ac:dyDescent="0.3">
      <c r="A108" s="144"/>
      <c r="B108" s="144"/>
      <c r="C108" s="87" t="str">
        <f>$B$1</f>
        <v>2020</v>
      </c>
      <c r="D108" s="88">
        <f>$B$1-1</f>
        <v>2019</v>
      </c>
      <c r="E108" s="89" t="s">
        <v>6</v>
      </c>
    </row>
    <row r="109" spans="1:32" ht="29.25" customHeight="1" thickTop="1" x14ac:dyDescent="0.3">
      <c r="A109" s="98" t="s">
        <v>177</v>
      </c>
      <c r="B109" s="120"/>
      <c r="C109" s="100">
        <v>1446495.4495300001</v>
      </c>
      <c r="D109" s="101">
        <v>1625659.22854</v>
      </c>
      <c r="E109" s="64">
        <f>IF(MIN(IF(AND(C109&gt;=0,D109&gt;0),TRUE,FALSE),IF(D109&lt;&gt;0,TRUE,FALSE),IF(ABS(C109)&lt;=2*ABS(D109),TRUE,FALSE))&lt;&gt;0,((C109-D109)/D109)*100,IF(C109-D109&lt;0,"-*.*","*.*"))</f>
        <v>-11.020992337422795</v>
      </c>
    </row>
    <row r="110" spans="1:32" ht="18.75" x14ac:dyDescent="0.3">
      <c r="A110" s="211" t="s">
        <v>178</v>
      </c>
      <c r="B110" s="120"/>
      <c r="C110" s="100">
        <v>910262.48506999994</v>
      </c>
      <c r="D110" s="101">
        <v>1074523.49269</v>
      </c>
      <c r="E110" s="64">
        <f>IF(MIN(IF(AND(C110&gt;=0,D110&gt;0),TRUE,FALSE),IF(D110&lt;&gt;0,TRUE,FALSE),IF(ABS(C110)&lt;=2*ABS(D110),TRUE,FALSE))&lt;&gt;0,((C110-D110)/D110)*100,IF(C110-D110&lt;0,"-*.*","*.*"))</f>
        <v>-15.28686982997303</v>
      </c>
    </row>
    <row r="111" spans="1:32" ht="18.75" x14ac:dyDescent="0.3">
      <c r="A111" s="211" t="s">
        <v>179</v>
      </c>
      <c r="B111" s="120"/>
      <c r="C111" s="100">
        <v>498333.70649000001</v>
      </c>
      <c r="D111" s="101">
        <v>497700.46685000003</v>
      </c>
      <c r="E111" s="64">
        <f>IF(MIN(IF(AND(C111&gt;=0,D111&gt;0),TRUE,FALSE),IF(D111&lt;&gt;0,TRUE,FALSE),IF(ABS(C111)&lt;=2*ABS(D111),TRUE,FALSE))&lt;&gt;0,((C111-D111)/D111)*100,IF(C111-D111&lt;0,"-*.*","*.*"))</f>
        <v>0.12723308137680225</v>
      </c>
    </row>
    <row r="112" spans="1:32" ht="18.75" x14ac:dyDescent="0.3">
      <c r="A112" s="211" t="s">
        <v>193</v>
      </c>
      <c r="B112" s="120"/>
      <c r="C112" s="100">
        <v>37899.257969999999</v>
      </c>
      <c r="D112" s="101">
        <v>53435.269</v>
      </c>
      <c r="E112" s="64">
        <f>IF(MIN(IF(AND(C112&gt;=0,D112&gt;0),TRUE,FALSE),IF(D112&lt;&gt;0,TRUE,FALSE),IF(ABS(C112)&lt;=2*ABS(D112),TRUE,FALSE))&lt;&gt;0,((C112-D112)/D112)*100,IF(C112-D112&lt;0,"-*.*","*.*"))</f>
        <v>-29.074450865026996</v>
      </c>
    </row>
    <row r="113" spans="1:5" ht="18.75" x14ac:dyDescent="0.3">
      <c r="A113" s="102"/>
      <c r="B113" s="120"/>
      <c r="C113" s="100"/>
      <c r="D113" s="101"/>
      <c r="E113" s="64"/>
    </row>
    <row r="114" spans="1:5" ht="18.75" x14ac:dyDescent="0.3">
      <c r="A114" s="98" t="s">
        <v>162</v>
      </c>
      <c r="B114" s="120"/>
      <c r="C114" s="100">
        <f>SUM(C115:C117)</f>
        <v>9985170.3544399999</v>
      </c>
      <c r="D114" s="101">
        <f>SUM(D115:D117)</f>
        <v>10518852.05267</v>
      </c>
      <c r="E114" s="64">
        <f>IF(MIN(IF(AND(C114&gt;=0,D114&gt;0),TRUE,FALSE),IF(D114&lt;&gt;0,TRUE,FALSE),IF(ABS(C114)&lt;=2*ABS(D114),TRUE,FALSE))&lt;&gt;0,((C114-D114)/D114)*100,IF(C114-D114&lt;0,"-*.*","*.*"))</f>
        <v>-5.0735735758783278</v>
      </c>
    </row>
    <row r="115" spans="1:5" ht="18.75" x14ac:dyDescent="0.3">
      <c r="A115" s="211" t="s">
        <v>198</v>
      </c>
      <c r="B115" s="120"/>
      <c r="C115" s="100">
        <v>356094.21902000002</v>
      </c>
      <c r="D115" s="101">
        <v>269991.36164000002</v>
      </c>
      <c r="E115" s="64">
        <f>IF(MIN(IF(AND(C115&gt;=0,D115&gt;0),TRUE,FALSE),IF(D115&lt;&gt;0,TRUE,FALSE),IF(ABS(C115)&lt;=2*ABS(D115),TRUE,FALSE))&lt;&gt;0,((C115-D115)/D115)*100,IF(C115-D115&lt;0,"-*.*","*.*"))</f>
        <v>31.890967495029521</v>
      </c>
    </row>
    <row r="116" spans="1:5" ht="18.75" x14ac:dyDescent="0.3">
      <c r="A116" s="211" t="s">
        <v>180</v>
      </c>
      <c r="B116" s="120"/>
      <c r="C116" s="100">
        <v>653788.87685</v>
      </c>
      <c r="D116" s="101">
        <v>654824.22505999997</v>
      </c>
      <c r="E116" s="64">
        <f>IF(MIN(IF(AND(C116&gt;=0,D116&gt;0),TRUE,FALSE),IF(D116&lt;&gt;0,TRUE,FALSE),IF(ABS(C116)&lt;=2*ABS(D116),TRUE,FALSE))&lt;&gt;0,((C116-D116)/D116)*100,IF(C116-D116&lt;0,"-*.*","*.*"))</f>
        <v>-0.15811085943026937</v>
      </c>
    </row>
    <row r="117" spans="1:5" ht="18.75" x14ac:dyDescent="0.3">
      <c r="A117" s="211" t="s">
        <v>181</v>
      </c>
      <c r="B117" s="120"/>
      <c r="C117" s="100">
        <v>8975287.2585700005</v>
      </c>
      <c r="D117" s="101">
        <v>9594036.4659700003</v>
      </c>
      <c r="E117" s="64">
        <f>IF(MIN(IF(AND(C117&gt;=0,D117&gt;0),TRUE,FALSE),IF(D117&lt;&gt;0,TRUE,FALSE),IF(ABS(C117)&lt;=2*ABS(D117),TRUE,FALSE))&lt;&gt;0,((C117-D117)/D117)*100,IF(C117-D117&lt;0,"-*.*","*.*"))</f>
        <v>-6.44931056489831</v>
      </c>
    </row>
    <row r="118" spans="1:5" ht="18.75" x14ac:dyDescent="0.3">
      <c r="A118" s="102"/>
      <c r="B118" s="120"/>
      <c r="C118" s="100"/>
      <c r="D118" s="101"/>
      <c r="E118" s="64"/>
    </row>
    <row r="119" spans="1:5" ht="18.75" x14ac:dyDescent="0.3">
      <c r="A119" s="98" t="s">
        <v>182</v>
      </c>
      <c r="B119" s="120"/>
      <c r="C119" s="100">
        <f>C120+C122+C123+C124+C125</f>
        <v>4364846.6787299998</v>
      </c>
      <c r="D119" s="101">
        <f>D120+D122+D123+D124+D125</f>
        <v>4624193.9114000006</v>
      </c>
      <c r="E119" s="64">
        <f t="shared" ref="E119:E125" si="5">IF(MIN(IF(AND(C119&gt;=0,D119&gt;0),TRUE,FALSE),IF(D119&lt;&gt;0,TRUE,FALSE),IF(ABS(C119)&lt;=2*ABS(D119),TRUE,FALSE))&lt;&gt;0,((C119-D119)/D119)*100,IF(C119-D119&lt;0,"-*.*","*.*"))</f>
        <v>-5.6084852330831847</v>
      </c>
    </row>
    <row r="120" spans="1:5" ht="18.75" x14ac:dyDescent="0.3">
      <c r="A120" s="211" t="s">
        <v>84</v>
      </c>
      <c r="B120" s="120"/>
      <c r="C120" s="100">
        <v>3089434.70573</v>
      </c>
      <c r="D120" s="101">
        <v>3234006.8919100002</v>
      </c>
      <c r="E120" s="64">
        <f t="shared" si="5"/>
        <v>-4.4703734720434083</v>
      </c>
    </row>
    <row r="121" spans="1:5" ht="18.75" x14ac:dyDescent="0.3">
      <c r="A121" s="212" t="s">
        <v>183</v>
      </c>
      <c r="B121" s="120"/>
      <c r="C121" s="100">
        <v>6168.5168285</v>
      </c>
      <c r="D121" s="101">
        <v>6504.9419070000004</v>
      </c>
      <c r="E121" s="64">
        <f t="shared" si="5"/>
        <v>-5.1718383239975081</v>
      </c>
    </row>
    <row r="122" spans="1:5" ht="18.75" x14ac:dyDescent="0.3">
      <c r="A122" s="211" t="s">
        <v>58</v>
      </c>
      <c r="B122" s="120"/>
      <c r="C122" s="100">
        <v>634780.72162000008</v>
      </c>
      <c r="D122" s="101">
        <v>646603.91353999998</v>
      </c>
      <c r="E122" s="64">
        <f t="shared" si="5"/>
        <v>-1.8285060873310806</v>
      </c>
    </row>
    <row r="123" spans="1:5" ht="18.75" x14ac:dyDescent="0.3">
      <c r="A123" s="211" t="s">
        <v>61</v>
      </c>
      <c r="B123" s="120"/>
      <c r="C123" s="100">
        <v>246296.89976000003</v>
      </c>
      <c r="D123" s="101">
        <v>263804.65455000004</v>
      </c>
      <c r="E123" s="64">
        <f t="shared" si="5"/>
        <v>-6.6366360441459475</v>
      </c>
    </row>
    <row r="124" spans="1:5" ht="18.75" x14ac:dyDescent="0.3">
      <c r="A124" s="211" t="s">
        <v>158</v>
      </c>
      <c r="B124" s="120"/>
      <c r="C124" s="100">
        <v>301291.34993999999</v>
      </c>
      <c r="D124" s="101">
        <v>416326.71538999997</v>
      </c>
      <c r="E124" s="64">
        <f t="shared" si="5"/>
        <v>-27.631031398558935</v>
      </c>
    </row>
    <row r="125" spans="1:5" ht="19.5" thickBot="1" x14ac:dyDescent="0.35">
      <c r="A125" s="213" t="s">
        <v>194</v>
      </c>
      <c r="B125" s="124"/>
      <c r="C125" s="162">
        <v>93043.001679999987</v>
      </c>
      <c r="D125" s="160">
        <v>63451.736010000008</v>
      </c>
      <c r="E125" s="161">
        <f t="shared" si="5"/>
        <v>46.635864565370419</v>
      </c>
    </row>
    <row r="126" spans="1:5" ht="19.5" thickTop="1" x14ac:dyDescent="0.3">
      <c r="A126" s="216"/>
      <c r="B126" s="103"/>
      <c r="C126" s="132"/>
      <c r="D126" s="132"/>
      <c r="E126" s="217"/>
    </row>
    <row r="127" spans="1:5" ht="19.5" thickBot="1" x14ac:dyDescent="0.35">
      <c r="A127" s="171"/>
      <c r="B127" s="171"/>
      <c r="C127" s="172" t="s">
        <v>131</v>
      </c>
      <c r="D127" s="173"/>
      <c r="E127" s="215" t="s">
        <v>87</v>
      </c>
    </row>
    <row r="128" spans="1:5" ht="19.5" thickTop="1" x14ac:dyDescent="0.3">
      <c r="A128" s="174"/>
      <c r="B128" s="174"/>
      <c r="C128" s="175"/>
      <c r="D128" s="176"/>
      <c r="E128" s="177" t="s">
        <v>1</v>
      </c>
    </row>
    <row r="129" spans="1:5" ht="18.75" x14ac:dyDescent="0.3">
      <c r="A129" s="178" t="s">
        <v>186</v>
      </c>
      <c r="B129" s="178"/>
      <c r="C129" s="80" t="str">
        <f>$D$1</f>
        <v>3. Quartal</v>
      </c>
      <c r="D129" s="180"/>
      <c r="E129" s="181" t="s">
        <v>4</v>
      </c>
    </row>
    <row r="130" spans="1:5" ht="19.5" thickBot="1" x14ac:dyDescent="0.35">
      <c r="A130" s="178"/>
      <c r="B130" s="178"/>
      <c r="C130" s="179"/>
      <c r="D130" s="180"/>
      <c r="E130" s="181" t="s">
        <v>12</v>
      </c>
    </row>
    <row r="131" spans="1:5" ht="20.25" thickTop="1" thickBot="1" x14ac:dyDescent="0.35">
      <c r="A131" s="182"/>
      <c r="B131" s="182"/>
      <c r="C131" s="87" t="str">
        <f>$B$1</f>
        <v>2020</v>
      </c>
      <c r="D131" s="88">
        <f>$B$1-1</f>
        <v>2019</v>
      </c>
      <c r="E131" s="183" t="s">
        <v>6</v>
      </c>
    </row>
    <row r="132" spans="1:5" ht="18.75" thickTop="1" x14ac:dyDescent="0.25">
      <c r="A132" s="184"/>
      <c r="B132" s="184"/>
      <c r="C132" s="100"/>
      <c r="D132" s="123"/>
      <c r="E132" s="196"/>
    </row>
    <row r="133" spans="1:5" ht="18.75" x14ac:dyDescent="0.3">
      <c r="A133" s="185" t="s">
        <v>132</v>
      </c>
      <c r="B133" s="186"/>
      <c r="C133" s="100">
        <v>61677099.419635497</v>
      </c>
      <c r="D133" s="101">
        <v>64386896.044180997</v>
      </c>
      <c r="E133" s="197">
        <f t="shared" ref="E133:E138" si="6">IF(MIN(IF(AND(C133&gt;=0,D133&gt;0),TRUE,FALSE),IF(D133&lt;&gt;0,TRUE,FALSE),IF(ABS(C133)&lt;=2*ABS(D133),TRUE,FALSE))&lt;&gt;0,((C133-D133)/D133)*100,IF(C133-D133&lt;0,"-*.*","*.*"))</f>
        <v>-4.2086150925587278</v>
      </c>
    </row>
    <row r="134" spans="1:5" ht="18.75" x14ac:dyDescent="0.3">
      <c r="A134" s="185" t="s">
        <v>133</v>
      </c>
      <c r="B134" s="186"/>
      <c r="C134" s="100">
        <v>14264158.776899999</v>
      </c>
      <c r="D134" s="101">
        <v>10775779.69657</v>
      </c>
      <c r="E134" s="197">
        <f t="shared" si="6"/>
        <v>32.372405325253382</v>
      </c>
    </row>
    <row r="135" spans="1:5" ht="18.75" x14ac:dyDescent="0.3">
      <c r="A135" s="185" t="s">
        <v>134</v>
      </c>
      <c r="B135" s="186"/>
      <c r="C135" s="100">
        <v>943896.58782999997</v>
      </c>
      <c r="D135" s="101">
        <v>891973.85855</v>
      </c>
      <c r="E135" s="197">
        <f t="shared" si="6"/>
        <v>5.8211043723193843</v>
      </c>
    </row>
    <row r="136" spans="1:5" ht="18.75" x14ac:dyDescent="0.3">
      <c r="A136" s="187" t="s">
        <v>135</v>
      </c>
      <c r="B136" s="186"/>
      <c r="C136" s="100">
        <v>13320262.189069999</v>
      </c>
      <c r="D136" s="101">
        <v>9883805.8380200006</v>
      </c>
      <c r="E136" s="197">
        <f t="shared" si="6"/>
        <v>34.768553807795314</v>
      </c>
    </row>
    <row r="137" spans="1:5" ht="18.75" x14ac:dyDescent="0.3">
      <c r="A137" s="187" t="s">
        <v>195</v>
      </c>
      <c r="B137" s="186"/>
      <c r="C137" s="100">
        <v>-57541.363690000006</v>
      </c>
      <c r="D137" s="101">
        <v>-56393.613420000009</v>
      </c>
      <c r="E137" s="197" t="str">
        <f t="shared" si="6"/>
        <v>-*.*</v>
      </c>
    </row>
    <row r="138" spans="1:5" ht="18.75" x14ac:dyDescent="0.3">
      <c r="A138" s="187" t="s">
        <v>136</v>
      </c>
      <c r="B138" s="186"/>
      <c r="C138" s="100">
        <v>47470482.0064255</v>
      </c>
      <c r="D138" s="101">
        <v>53667509.961030997</v>
      </c>
      <c r="E138" s="197">
        <f t="shared" si="6"/>
        <v>-11.547075612610454</v>
      </c>
    </row>
    <row r="139" spans="1:5" ht="18.75" x14ac:dyDescent="0.3">
      <c r="A139" s="188"/>
      <c r="B139" s="189"/>
      <c r="C139" s="192"/>
      <c r="D139" s="201"/>
      <c r="E139" s="198"/>
    </row>
    <row r="140" spans="1:5" ht="18.75" x14ac:dyDescent="0.3">
      <c r="A140" s="185"/>
      <c r="B140" s="186"/>
      <c r="C140" s="193"/>
      <c r="D140" s="202"/>
      <c r="E140" s="199"/>
    </row>
    <row r="141" spans="1:5" ht="18.75" x14ac:dyDescent="0.3">
      <c r="A141" s="185" t="s">
        <v>137</v>
      </c>
      <c r="B141" s="186"/>
      <c r="C141" s="194">
        <v>17393802.465707395</v>
      </c>
      <c r="D141" s="101">
        <v>17999033.355930723</v>
      </c>
      <c r="E141" s="197">
        <f>IF(MIN(IF(AND(C141&gt;=0,D141&gt;0),TRUE,FALSE),IF(D141&lt;&gt;0,TRUE,FALSE),IF(ABS(C141)&lt;=2*ABS(D141),TRUE,FALSE))&lt;&gt;0,((C141-D141)/D141)*100,IF(C141-D141&lt;0,"-*.*","*.*"))</f>
        <v>-3.3625744130525934</v>
      </c>
    </row>
    <row r="142" spans="1:5" ht="18.75" x14ac:dyDescent="0.3">
      <c r="A142" s="185" t="s">
        <v>138</v>
      </c>
      <c r="B142" s="186"/>
      <c r="C142" s="194">
        <v>-287.26636999999999</v>
      </c>
      <c r="D142" s="101">
        <v>22.619199999999999</v>
      </c>
      <c r="E142" s="197" t="str">
        <f>IF(MIN(IF(AND(C142&gt;=0,D142&gt;0),TRUE,FALSE),IF(D142&lt;&gt;0,TRUE,FALSE),IF(ABS(C142)&lt;=2*ABS(D142),TRUE,FALSE))&lt;&gt;0,((C142-D142)/D142)*100,IF(C142-D142&lt;0,"-*.*","*.*"))</f>
        <v>-*.*</v>
      </c>
    </row>
    <row r="143" spans="1:5" ht="18.75" x14ac:dyDescent="0.3">
      <c r="A143" s="185" t="s">
        <v>139</v>
      </c>
      <c r="B143" s="186"/>
      <c r="C143" s="100">
        <v>45.916780000000003</v>
      </c>
      <c r="D143" s="101">
        <v>18.672640000000001</v>
      </c>
      <c r="E143" s="197" t="str">
        <f>IF(MIN(IF(AND(C143&gt;=0,D143&gt;0),TRUE,FALSE),IF(D143&lt;&gt;0,TRUE,FALSE),IF(ABS(C143)&lt;=2*ABS(D143),TRUE,FALSE))&lt;&gt;0,((C143-D143)/D143)*100,IF(C143-D143&lt;0,"-*.*","*.*"))</f>
        <v>*.*</v>
      </c>
    </row>
    <row r="144" spans="1:5" ht="18.75" x14ac:dyDescent="0.3">
      <c r="A144" s="185" t="s">
        <v>140</v>
      </c>
      <c r="B144" s="186"/>
      <c r="C144" s="100">
        <v>3901707.4601099999</v>
      </c>
      <c r="D144" s="101">
        <v>4385213.3546900004</v>
      </c>
      <c r="E144" s="197">
        <f>IF(MIN(IF(AND(C144&gt;=0,D144&gt;0),TRUE,FALSE),IF(D144&lt;&gt;0,TRUE,FALSE),IF(ABS(C144)&lt;=2*ABS(D144),TRUE,FALSE))&lt;&gt;0,((C144-D144)/D144)*100,IF(C144-D144&lt;0,"-*.*","*.*"))</f>
        <v>-11.025823727889758</v>
      </c>
    </row>
    <row r="145" spans="1:5" ht="18.75" x14ac:dyDescent="0.3">
      <c r="A145" s="185" t="s">
        <v>141</v>
      </c>
      <c r="B145" s="186"/>
      <c r="C145" s="100">
        <v>13492336.355187394</v>
      </c>
      <c r="D145" s="101">
        <v>13613778.709400723</v>
      </c>
      <c r="E145" s="197">
        <f>IF(MIN(IF(AND(C145&gt;=0,D145&gt;0),TRUE,FALSE),IF(D145&lt;&gt;0,TRUE,FALSE),IF(ABS(C145)&lt;=2*ABS(D145),TRUE,FALSE))&lt;&gt;0,((C145-D145)/D145)*100,IF(C145-D145&lt;0,"-*.*","*.*"))</f>
        <v>-0.89205471019937654</v>
      </c>
    </row>
    <row r="146" spans="1:5" ht="18.75" x14ac:dyDescent="0.3">
      <c r="A146" s="188"/>
      <c r="B146" s="189"/>
      <c r="C146" s="192"/>
      <c r="D146" s="201"/>
      <c r="E146" s="198"/>
    </row>
    <row r="147" spans="1:5" ht="18.75" x14ac:dyDescent="0.3">
      <c r="A147" s="185"/>
      <c r="B147" s="186"/>
      <c r="C147" s="193"/>
      <c r="D147" s="202"/>
      <c r="E147" s="199"/>
    </row>
    <row r="148" spans="1:5" ht="18.75" x14ac:dyDescent="0.3">
      <c r="A148" s="185" t="s">
        <v>142</v>
      </c>
      <c r="B148" s="186"/>
      <c r="C148" s="194">
        <v>5410896.9438487496</v>
      </c>
      <c r="D148" s="101">
        <v>7642823.2545574997</v>
      </c>
      <c r="E148" s="197">
        <f>IF(MIN(IF(AND(C148&gt;=0,D148&gt;0),TRUE,FALSE),IF(D148&lt;&gt;0,TRUE,FALSE),IF(ABS(C148)&lt;=2*ABS(D148),TRUE,FALSE))&lt;&gt;0,((C148-D148)/D148)*100,IF(C148-D148&lt;0,"-*.*","*.*"))</f>
        <v>-29.202903643988204</v>
      </c>
    </row>
    <row r="149" spans="1:5" ht="18.75" x14ac:dyDescent="0.3">
      <c r="A149" s="185" t="s">
        <v>138</v>
      </c>
      <c r="B149" s="186"/>
      <c r="C149" s="194">
        <v>-60.492870000000003</v>
      </c>
      <c r="D149" s="101">
        <v>36268.709560000003</v>
      </c>
      <c r="E149" s="197" t="str">
        <f>IF(MIN(IF(AND(C149&gt;=0,D149&gt;0),TRUE,FALSE),IF(D149&lt;&gt;0,TRUE,FALSE),IF(ABS(C149)&lt;=2*ABS(D149),TRUE,FALSE))&lt;&gt;0,((C149-D149)/D149)*100,IF(C149-D149&lt;0,"-*.*","*.*"))</f>
        <v>-*.*</v>
      </c>
    </row>
    <row r="150" spans="1:5" ht="18.75" x14ac:dyDescent="0.3">
      <c r="A150" s="185" t="s">
        <v>143</v>
      </c>
      <c r="B150" s="186"/>
      <c r="C150" s="194">
        <v>5410957.4367187498</v>
      </c>
      <c r="D150" s="101">
        <v>7606554.5449975003</v>
      </c>
      <c r="E150" s="197">
        <f>IF(MIN(IF(AND(C150&gt;=0,D150&gt;0),TRUE,FALSE),IF(D150&lt;&gt;0,TRUE,FALSE),IF(ABS(C150)&lt;=2*ABS(D150),TRUE,FALSE))&lt;&gt;0,((C150-D150)/D150)*100,IF(C150-D150&lt;0,"-*.*","*.*"))</f>
        <v>-28.864541696117847</v>
      </c>
    </row>
    <row r="151" spans="1:5" ht="18.75" x14ac:dyDescent="0.3">
      <c r="A151" s="188"/>
      <c r="B151" s="189"/>
      <c r="C151" s="192"/>
      <c r="D151" s="201"/>
      <c r="E151" s="198"/>
    </row>
    <row r="152" spans="1:5" ht="18.75" x14ac:dyDescent="0.3">
      <c r="A152" s="185"/>
      <c r="B152" s="186"/>
      <c r="C152" s="193"/>
      <c r="D152" s="202"/>
      <c r="E152" s="199"/>
    </row>
    <row r="153" spans="1:5" ht="18.75" x14ac:dyDescent="0.3">
      <c r="A153" s="185" t="s">
        <v>144</v>
      </c>
      <c r="B153" s="186"/>
      <c r="C153" s="194">
        <v>6387840.5017799996</v>
      </c>
      <c r="D153" s="101">
        <v>5433905.8134599999</v>
      </c>
      <c r="E153" s="197">
        <f>IF(MIN(IF(AND(C153&gt;=0,D153&gt;0),TRUE,FALSE),IF(D153&lt;&gt;0,TRUE,FALSE),IF(ABS(C153)&lt;=2*ABS(D153),TRUE,FALSE))&lt;&gt;0,((C153-D153)/D153)*100,IF(C153-D153&lt;0,"-*.*","*.*"))</f>
        <v>17.555230456094137</v>
      </c>
    </row>
    <row r="154" spans="1:5" ht="18.75" x14ac:dyDescent="0.3">
      <c r="A154" s="185" t="s">
        <v>145</v>
      </c>
      <c r="B154" s="186"/>
      <c r="C154" s="194">
        <v>457202.33600000001</v>
      </c>
      <c r="D154" s="101">
        <v>221000.85261999999</v>
      </c>
      <c r="E154" s="197" t="str">
        <f>IF(MIN(IF(AND(C154&gt;=0,D154&gt;0),TRUE,FALSE),IF(D154&lt;&gt;0,TRUE,FALSE),IF(ABS(C154)&lt;=2*ABS(D154),TRUE,FALSE))&lt;&gt;0,((C154-D154)/D154)*100,IF(C154-D154&lt;0,"-*.*","*.*"))</f>
        <v>*.*</v>
      </c>
    </row>
    <row r="155" spans="1:5" ht="18.75" x14ac:dyDescent="0.3">
      <c r="A155" s="185" t="s">
        <v>146</v>
      </c>
      <c r="B155" s="186"/>
      <c r="C155" s="194">
        <v>5930638.1657800004</v>
      </c>
      <c r="D155" s="101">
        <v>5212904.9608399998</v>
      </c>
      <c r="E155" s="197">
        <f>IF(MIN(IF(AND(C155&gt;=0,D155&gt;0),TRUE,FALSE),IF(D155&lt;&gt;0,TRUE,FALSE),IF(ABS(C155)&lt;=2*ABS(D155),TRUE,FALSE))&lt;&gt;0,((C155-D155)/D155)*100,IF(C155-D155&lt;0,"-*.*","*.*"))</f>
        <v>13.768392294348411</v>
      </c>
    </row>
    <row r="156" spans="1:5" ht="19.5" thickBot="1" x14ac:dyDescent="0.35">
      <c r="A156" s="190"/>
      <c r="B156" s="191"/>
      <c r="C156" s="195"/>
      <c r="D156" s="203"/>
      <c r="E156" s="200"/>
    </row>
    <row r="157" spans="1:5" ht="18.75" thickTop="1" x14ac:dyDescent="0.25">
      <c r="A157" s="96"/>
      <c r="B157" s="96"/>
      <c r="C157" s="168"/>
      <c r="D157" s="168"/>
      <c r="E157" s="71"/>
    </row>
    <row r="158" spans="1:5" x14ac:dyDescent="0.25">
      <c r="A158" s="96"/>
      <c r="B158" s="96"/>
      <c r="C158" s="168"/>
      <c r="D158" s="168"/>
      <c r="E158" s="71"/>
    </row>
    <row r="159" spans="1:5" x14ac:dyDescent="0.25">
      <c r="A159" s="96"/>
      <c r="B159" s="96"/>
      <c r="C159" s="168"/>
      <c r="D159" s="168"/>
      <c r="E159" s="71"/>
    </row>
    <row r="160" spans="1:5" x14ac:dyDescent="0.25">
      <c r="A160" s="96"/>
      <c r="B160" s="96"/>
      <c r="C160" s="168"/>
      <c r="D160" s="168"/>
      <c r="E160" s="71"/>
    </row>
    <row r="161" spans="1:5" x14ac:dyDescent="0.25">
      <c r="A161" s="96"/>
      <c r="B161" s="96"/>
      <c r="C161" s="168"/>
      <c r="D161" s="168"/>
      <c r="E161" s="71"/>
    </row>
    <row r="162" spans="1:5" x14ac:dyDescent="0.25">
      <c r="A162" s="96"/>
      <c r="B162" s="96"/>
      <c r="C162" s="168"/>
      <c r="D162" s="168"/>
      <c r="E162" s="71"/>
    </row>
    <row r="163" spans="1:5" x14ac:dyDescent="0.25">
      <c r="A163" s="96"/>
      <c r="B163" s="96"/>
      <c r="C163" s="168"/>
      <c r="D163" s="168"/>
      <c r="E163" s="71"/>
    </row>
    <row r="164" spans="1:5" x14ac:dyDescent="0.25">
      <c r="A164" s="96"/>
      <c r="B164" s="96"/>
      <c r="C164" s="168"/>
      <c r="D164" s="168"/>
      <c r="E164" s="71"/>
    </row>
    <row r="165" spans="1:5" x14ac:dyDescent="0.25">
      <c r="A165" s="96"/>
      <c r="B165" s="96"/>
      <c r="C165" s="168"/>
      <c r="D165" s="168"/>
      <c r="E165" s="71"/>
    </row>
    <row r="166" spans="1:5" x14ac:dyDescent="0.25">
      <c r="A166" s="96"/>
      <c r="B166" s="96"/>
      <c r="C166" s="168"/>
      <c r="D166" s="168"/>
      <c r="E166" s="71"/>
    </row>
    <row r="167" spans="1:5" x14ac:dyDescent="0.25">
      <c r="A167" s="96"/>
      <c r="B167" s="96"/>
      <c r="C167" s="168"/>
      <c r="D167" s="168"/>
      <c r="E167" s="71"/>
    </row>
    <row r="168" spans="1:5" x14ac:dyDescent="0.25">
      <c r="A168" s="96"/>
      <c r="B168" s="96"/>
      <c r="C168" s="168"/>
      <c r="D168" s="168"/>
      <c r="E168" s="71"/>
    </row>
    <row r="169" spans="1:5" x14ac:dyDescent="0.25">
      <c r="A169" s="96"/>
      <c r="B169" s="96"/>
      <c r="C169" s="168"/>
      <c r="D169" s="168"/>
      <c r="E169" s="71"/>
    </row>
    <row r="170" spans="1:5" x14ac:dyDescent="0.25">
      <c r="A170" s="96"/>
      <c r="B170" s="96"/>
      <c r="C170" s="168"/>
      <c r="D170" s="168"/>
      <c r="E170" s="71"/>
    </row>
    <row r="171" spans="1:5" x14ac:dyDescent="0.25">
      <c r="A171" s="96"/>
      <c r="B171" s="96"/>
      <c r="C171" s="168"/>
      <c r="D171" s="168"/>
      <c r="E171" s="71"/>
    </row>
    <row r="172" spans="1:5" x14ac:dyDescent="0.25">
      <c r="A172" s="96"/>
      <c r="B172" s="96"/>
      <c r="C172" s="168"/>
      <c r="D172" s="168"/>
      <c r="E172" s="71"/>
    </row>
    <row r="173" spans="1:5" x14ac:dyDescent="0.25">
      <c r="A173" s="96"/>
      <c r="B173" s="96"/>
      <c r="C173" s="168"/>
      <c r="D173" s="168"/>
      <c r="E173" s="71"/>
    </row>
    <row r="174" spans="1:5" x14ac:dyDescent="0.25">
      <c r="A174" s="96"/>
      <c r="B174" s="96"/>
      <c r="C174" s="168"/>
      <c r="D174" s="168"/>
      <c r="E174" s="71"/>
    </row>
    <row r="175" spans="1:5" x14ac:dyDescent="0.25">
      <c r="A175" s="96"/>
      <c r="B175" s="96"/>
      <c r="C175" s="168"/>
      <c r="D175" s="168"/>
      <c r="E175" s="71"/>
    </row>
    <row r="176" spans="1:5" x14ac:dyDescent="0.25">
      <c r="A176" s="96"/>
      <c r="B176" s="96"/>
      <c r="C176" s="168"/>
      <c r="D176" s="168"/>
      <c r="E176" s="71"/>
    </row>
    <row r="177" spans="1:5" x14ac:dyDescent="0.25">
      <c r="A177" s="96"/>
      <c r="B177" s="96"/>
      <c r="C177" s="168"/>
      <c r="D177" s="168"/>
      <c r="E177" s="71"/>
    </row>
    <row r="178" spans="1:5" x14ac:dyDescent="0.25">
      <c r="A178" s="96"/>
      <c r="B178" s="96"/>
      <c r="C178" s="168"/>
      <c r="D178" s="168"/>
      <c r="E178" s="71"/>
    </row>
    <row r="179" spans="1:5" x14ac:dyDescent="0.25">
      <c r="A179" s="96"/>
      <c r="B179" s="96"/>
      <c r="C179" s="168"/>
      <c r="D179" s="168"/>
      <c r="E179" s="71"/>
    </row>
    <row r="180" spans="1:5" x14ac:dyDescent="0.25">
      <c r="A180" s="96"/>
      <c r="B180" s="96"/>
      <c r="C180" s="168"/>
      <c r="D180" s="168"/>
      <c r="E180" s="71"/>
    </row>
    <row r="181" spans="1:5" x14ac:dyDescent="0.25">
      <c r="A181" s="96"/>
      <c r="B181" s="96"/>
      <c r="C181" s="168"/>
      <c r="D181" s="168"/>
      <c r="E181" s="71"/>
    </row>
    <row r="182" spans="1:5" x14ac:dyDescent="0.25">
      <c r="A182" s="96"/>
      <c r="B182" s="96"/>
      <c r="C182" s="168"/>
      <c r="D182" s="168"/>
      <c r="E182" s="71"/>
    </row>
    <row r="183" spans="1:5" x14ac:dyDescent="0.25">
      <c r="A183" s="96"/>
      <c r="B183" s="96"/>
      <c r="C183" s="168"/>
      <c r="D183" s="168"/>
      <c r="E183" s="71"/>
    </row>
    <row r="184" spans="1:5" x14ac:dyDescent="0.25">
      <c r="A184" s="96"/>
      <c r="B184" s="96"/>
      <c r="C184" s="168"/>
      <c r="D184" s="168"/>
      <c r="E184" s="71"/>
    </row>
    <row r="185" spans="1:5" x14ac:dyDescent="0.25">
      <c r="A185" s="96"/>
      <c r="B185" s="96"/>
      <c r="C185" s="168"/>
      <c r="D185" s="168"/>
      <c r="E185" s="71"/>
    </row>
    <row r="186" spans="1:5" x14ac:dyDescent="0.25">
      <c r="A186" s="96"/>
      <c r="B186" s="96"/>
      <c r="C186" s="168"/>
      <c r="D186" s="168"/>
      <c r="E186" s="71"/>
    </row>
    <row r="187" spans="1:5" x14ac:dyDescent="0.25">
      <c r="A187" s="96"/>
      <c r="B187" s="96"/>
      <c r="C187" s="168"/>
      <c r="D187" s="168"/>
      <c r="E187" s="71"/>
    </row>
    <row r="188" spans="1:5" x14ac:dyDescent="0.25">
      <c r="A188" s="96"/>
      <c r="B188" s="96"/>
      <c r="C188" s="168"/>
      <c r="D188" s="168"/>
      <c r="E188" s="71"/>
    </row>
    <row r="189" spans="1:5" x14ac:dyDescent="0.25">
      <c r="A189" s="96"/>
      <c r="B189" s="96"/>
      <c r="C189" s="168"/>
      <c r="D189" s="168"/>
      <c r="E189" s="71"/>
    </row>
    <row r="190" spans="1:5" x14ac:dyDescent="0.25">
      <c r="A190" s="96"/>
      <c r="B190" s="96"/>
      <c r="C190" s="168"/>
      <c r="D190" s="168"/>
      <c r="E190" s="71"/>
    </row>
    <row r="191" spans="1:5" x14ac:dyDescent="0.25">
      <c r="A191" s="96"/>
      <c r="B191" s="96"/>
      <c r="C191" s="168"/>
      <c r="D191" s="168"/>
      <c r="E191" s="71"/>
    </row>
    <row r="192" spans="1:5" x14ac:dyDescent="0.25">
      <c r="A192" s="96"/>
      <c r="B192" s="96"/>
      <c r="C192" s="168"/>
      <c r="D192" s="168"/>
      <c r="E192" s="71"/>
    </row>
    <row r="193" spans="1:5" x14ac:dyDescent="0.25">
      <c r="A193" s="96"/>
      <c r="B193" s="96"/>
      <c r="C193" s="168"/>
      <c r="D193" s="168"/>
      <c r="E193" s="71"/>
    </row>
    <row r="194" spans="1:5" x14ac:dyDescent="0.25">
      <c r="A194" s="96"/>
      <c r="B194" s="96"/>
      <c r="C194" s="168"/>
      <c r="D194" s="168"/>
      <c r="E194" s="71"/>
    </row>
    <row r="195" spans="1:5" x14ac:dyDescent="0.25">
      <c r="A195" s="96"/>
      <c r="B195" s="96"/>
      <c r="C195" s="168"/>
      <c r="D195" s="168"/>
      <c r="E195" s="71"/>
    </row>
    <row r="196" spans="1:5" x14ac:dyDescent="0.25">
      <c r="A196" s="96"/>
      <c r="B196" s="96"/>
      <c r="C196" s="168"/>
      <c r="D196" s="168"/>
      <c r="E196" s="71"/>
    </row>
    <row r="197" spans="1:5" x14ac:dyDescent="0.25">
      <c r="A197" s="96"/>
      <c r="B197" s="96"/>
      <c r="C197" s="168"/>
      <c r="D197" s="168"/>
      <c r="E197" s="71"/>
    </row>
    <row r="198" spans="1:5" x14ac:dyDescent="0.25">
      <c r="A198" s="96"/>
      <c r="B198" s="96"/>
      <c r="C198" s="168"/>
      <c r="D198" s="168"/>
      <c r="E198" s="71"/>
    </row>
    <row r="199" spans="1:5" x14ac:dyDescent="0.25">
      <c r="A199" s="96"/>
      <c r="B199" s="96"/>
      <c r="C199" s="168"/>
      <c r="D199" s="168"/>
      <c r="E199" s="71"/>
    </row>
    <row r="200" spans="1:5" x14ac:dyDescent="0.25">
      <c r="A200" s="96"/>
      <c r="B200" s="96"/>
      <c r="C200" s="168"/>
      <c r="D200" s="168"/>
      <c r="E200" s="71"/>
    </row>
    <row r="201" spans="1:5" x14ac:dyDescent="0.25">
      <c r="A201" s="96"/>
      <c r="B201" s="96"/>
      <c r="C201" s="168"/>
      <c r="D201" s="168"/>
      <c r="E201" s="71"/>
    </row>
    <row r="202" spans="1:5" x14ac:dyDescent="0.25">
      <c r="A202" s="96"/>
      <c r="B202" s="96"/>
      <c r="C202" s="168"/>
      <c r="D202" s="168"/>
      <c r="E202" s="71"/>
    </row>
    <row r="203" spans="1:5" x14ac:dyDescent="0.25">
      <c r="A203" s="96"/>
      <c r="B203" s="96"/>
      <c r="C203" s="168"/>
      <c r="D203" s="168"/>
      <c r="E203" s="71"/>
    </row>
    <row r="204" spans="1:5" x14ac:dyDescent="0.25">
      <c r="A204" s="96"/>
      <c r="B204" s="96"/>
      <c r="C204" s="168"/>
      <c r="D204" s="168"/>
      <c r="E204" s="71"/>
    </row>
    <row r="205" spans="1:5" x14ac:dyDescent="0.25">
      <c r="A205" s="96"/>
      <c r="B205" s="96"/>
      <c r="C205" s="168"/>
      <c r="D205" s="168"/>
      <c r="E205" s="71"/>
    </row>
    <row r="206" spans="1:5" x14ac:dyDescent="0.25">
      <c r="A206" s="96"/>
      <c r="B206" s="96"/>
      <c r="C206" s="168"/>
      <c r="D206" s="168"/>
      <c r="E206" s="71"/>
    </row>
    <row r="207" spans="1:5" x14ac:dyDescent="0.25">
      <c r="A207" s="96"/>
      <c r="B207" s="96"/>
      <c r="C207" s="168"/>
      <c r="D207" s="168"/>
      <c r="E207" s="71"/>
    </row>
    <row r="208" spans="1:5" x14ac:dyDescent="0.25">
      <c r="A208" s="96"/>
      <c r="B208" s="96"/>
      <c r="C208" s="168"/>
      <c r="D208" s="168"/>
      <c r="E208" s="71"/>
    </row>
    <row r="209" spans="1:5" x14ac:dyDescent="0.25">
      <c r="A209" s="96"/>
      <c r="B209" s="96"/>
      <c r="C209" s="168"/>
      <c r="D209" s="168"/>
      <c r="E209" s="71"/>
    </row>
    <row r="210" spans="1:5" x14ac:dyDescent="0.25">
      <c r="A210" s="96"/>
      <c r="B210" s="96"/>
      <c r="C210" s="168"/>
      <c r="D210" s="168"/>
      <c r="E210" s="71"/>
    </row>
    <row r="211" spans="1:5" x14ac:dyDescent="0.25">
      <c r="A211" s="96"/>
      <c r="B211" s="96"/>
      <c r="C211" s="168"/>
      <c r="D211" s="168"/>
      <c r="E211" s="71"/>
    </row>
    <row r="212" spans="1:5" x14ac:dyDescent="0.25">
      <c r="A212" s="96"/>
      <c r="B212" s="96"/>
      <c r="C212" s="168"/>
      <c r="D212" s="168"/>
      <c r="E212" s="71"/>
    </row>
    <row r="213" spans="1:5" x14ac:dyDescent="0.25">
      <c r="A213" s="96"/>
      <c r="B213" s="96"/>
      <c r="C213" s="168"/>
      <c r="D213" s="168"/>
      <c r="E213" s="71"/>
    </row>
    <row r="214" spans="1:5" x14ac:dyDescent="0.25">
      <c r="A214" s="96"/>
      <c r="B214" s="96"/>
      <c r="C214" s="168"/>
      <c r="D214" s="168"/>
      <c r="E214" s="71"/>
    </row>
    <row r="215" spans="1:5" x14ac:dyDescent="0.25">
      <c r="A215" s="96"/>
      <c r="B215" s="96"/>
      <c r="C215" s="168"/>
      <c r="D215" s="168"/>
      <c r="E215" s="71"/>
    </row>
    <row r="216" spans="1:5" x14ac:dyDescent="0.25">
      <c r="A216" s="96"/>
      <c r="B216" s="96"/>
      <c r="C216" s="168"/>
      <c r="D216" s="168"/>
      <c r="E216" s="71"/>
    </row>
    <row r="217" spans="1:5" x14ac:dyDescent="0.25">
      <c r="A217" s="96"/>
      <c r="B217" s="96"/>
      <c r="C217" s="168"/>
      <c r="D217" s="168"/>
      <c r="E217" s="71"/>
    </row>
    <row r="218" spans="1:5" x14ac:dyDescent="0.25">
      <c r="A218" s="96"/>
      <c r="B218" s="96"/>
      <c r="C218" s="168"/>
      <c r="D218" s="168"/>
      <c r="E218" s="71"/>
    </row>
    <row r="219" spans="1:5" x14ac:dyDescent="0.25">
      <c r="A219" s="96"/>
      <c r="B219" s="96"/>
      <c r="C219" s="168"/>
      <c r="D219" s="168"/>
      <c r="E219" s="71"/>
    </row>
    <row r="220" spans="1:5" x14ac:dyDescent="0.25">
      <c r="A220" s="96"/>
      <c r="B220" s="96"/>
      <c r="C220" s="168"/>
      <c r="D220" s="168"/>
      <c r="E220" s="71"/>
    </row>
    <row r="221" spans="1:5" x14ac:dyDescent="0.25">
      <c r="A221" s="96"/>
      <c r="B221" s="96"/>
      <c r="C221" s="168"/>
      <c r="D221" s="168"/>
      <c r="E221" s="71"/>
    </row>
    <row r="222" spans="1:5" x14ac:dyDescent="0.25">
      <c r="A222" s="96"/>
      <c r="B222" s="96"/>
      <c r="C222" s="168"/>
      <c r="D222" s="168"/>
      <c r="E222" s="71"/>
    </row>
    <row r="223" spans="1:5" x14ac:dyDescent="0.25">
      <c r="A223" s="96"/>
      <c r="B223" s="96"/>
      <c r="C223" s="168"/>
      <c r="D223" s="168"/>
      <c r="E223" s="71"/>
    </row>
    <row r="224" spans="1:5" x14ac:dyDescent="0.25">
      <c r="A224" s="96"/>
      <c r="B224" s="96"/>
      <c r="C224" s="168"/>
      <c r="D224" s="168"/>
      <c r="E224" s="71"/>
    </row>
    <row r="225" spans="1:5" x14ac:dyDescent="0.25">
      <c r="A225" s="96"/>
      <c r="B225" s="96"/>
      <c r="C225" s="168"/>
      <c r="D225" s="168"/>
      <c r="E225" s="71"/>
    </row>
    <row r="226" spans="1:5" x14ac:dyDescent="0.25">
      <c r="A226" s="96"/>
      <c r="B226" s="96"/>
      <c r="C226" s="168"/>
      <c r="D226" s="168"/>
      <c r="E226" s="71"/>
    </row>
    <row r="227" spans="1:5" x14ac:dyDescent="0.25">
      <c r="A227" s="96"/>
      <c r="B227" s="96"/>
      <c r="C227" s="168"/>
      <c r="D227" s="168"/>
      <c r="E227" s="71"/>
    </row>
    <row r="228" spans="1:5" x14ac:dyDescent="0.25">
      <c r="A228" s="96"/>
      <c r="B228" s="96"/>
      <c r="C228" s="168"/>
      <c r="D228" s="168"/>
      <c r="E228" s="71"/>
    </row>
    <row r="229" spans="1:5" x14ac:dyDescent="0.25">
      <c r="A229" s="96"/>
      <c r="B229" s="96"/>
      <c r="C229" s="168"/>
      <c r="D229" s="168"/>
      <c r="E229" s="71"/>
    </row>
    <row r="230" spans="1:5" x14ac:dyDescent="0.25">
      <c r="A230" s="96"/>
      <c r="B230" s="96"/>
      <c r="C230" s="168"/>
      <c r="D230" s="168"/>
      <c r="E230" s="71"/>
    </row>
    <row r="231" spans="1:5" x14ac:dyDescent="0.25">
      <c r="A231" s="96"/>
      <c r="B231" s="96"/>
      <c r="C231" s="168"/>
      <c r="D231" s="168"/>
      <c r="E231" s="71"/>
    </row>
    <row r="232" spans="1:5" x14ac:dyDescent="0.25">
      <c r="A232" s="96"/>
      <c r="B232" s="96"/>
      <c r="C232" s="168"/>
      <c r="D232" s="168"/>
      <c r="E232" s="71"/>
    </row>
    <row r="233" spans="1:5" x14ac:dyDescent="0.25">
      <c r="A233" s="96"/>
      <c r="B233" s="96"/>
      <c r="C233" s="168"/>
      <c r="D233" s="168"/>
      <c r="E233" s="71"/>
    </row>
    <row r="234" spans="1:5" x14ac:dyDescent="0.25">
      <c r="A234" s="96"/>
      <c r="B234" s="96"/>
      <c r="C234" s="168"/>
      <c r="D234" s="168"/>
      <c r="E234" s="71"/>
    </row>
    <row r="235" spans="1:5" x14ac:dyDescent="0.25">
      <c r="A235" s="96"/>
      <c r="B235" s="96"/>
      <c r="C235" s="168"/>
      <c r="D235" s="168"/>
      <c r="E235" s="71"/>
    </row>
    <row r="236" spans="1:5" x14ac:dyDescent="0.25">
      <c r="A236" s="96"/>
      <c r="B236" s="96"/>
      <c r="C236" s="168"/>
      <c r="D236" s="168"/>
      <c r="E236" s="71"/>
    </row>
    <row r="237" spans="1:5" x14ac:dyDescent="0.25">
      <c r="A237" s="96"/>
      <c r="B237" s="96"/>
      <c r="C237" s="168"/>
      <c r="D237" s="168"/>
      <c r="E237" s="71"/>
    </row>
    <row r="238" spans="1:5" x14ac:dyDescent="0.25">
      <c r="A238" s="96"/>
      <c r="B238" s="96"/>
      <c r="C238" s="168"/>
      <c r="D238" s="168"/>
      <c r="E238" s="71"/>
    </row>
    <row r="239" spans="1:5" x14ac:dyDescent="0.25">
      <c r="A239" s="96"/>
      <c r="B239" s="96"/>
      <c r="C239" s="168"/>
      <c r="D239" s="168"/>
      <c r="E239" s="71"/>
    </row>
    <row r="240" spans="1:5" x14ac:dyDescent="0.25">
      <c r="A240" s="96"/>
      <c r="B240" s="96"/>
      <c r="C240" s="168"/>
      <c r="D240" s="168"/>
      <c r="E240" s="71"/>
    </row>
    <row r="241" spans="1:5" x14ac:dyDescent="0.25">
      <c r="A241" s="96"/>
      <c r="B241" s="96"/>
      <c r="C241" s="168"/>
      <c r="D241" s="168"/>
      <c r="E241" s="71"/>
    </row>
    <row r="242" spans="1:5" x14ac:dyDescent="0.25">
      <c r="A242" s="96"/>
      <c r="B242" s="96"/>
      <c r="C242" s="168"/>
      <c r="D242" s="168"/>
      <c r="E242" s="71"/>
    </row>
    <row r="243" spans="1:5" x14ac:dyDescent="0.25">
      <c r="A243" s="96"/>
      <c r="B243" s="96"/>
      <c r="C243" s="168"/>
      <c r="D243" s="168"/>
      <c r="E243" s="71"/>
    </row>
    <row r="244" spans="1:5" x14ac:dyDescent="0.25">
      <c r="A244" s="96"/>
      <c r="B244" s="96"/>
      <c r="C244" s="168"/>
      <c r="D244" s="168"/>
      <c r="E244" s="71"/>
    </row>
    <row r="245" spans="1:5" x14ac:dyDescent="0.25">
      <c r="A245" s="96"/>
      <c r="B245" s="96"/>
      <c r="C245" s="168"/>
      <c r="D245" s="168"/>
      <c r="E245" s="71"/>
    </row>
    <row r="246" spans="1:5" x14ac:dyDescent="0.25">
      <c r="A246" s="96"/>
      <c r="B246" s="96"/>
      <c r="C246" s="168"/>
      <c r="D246" s="168"/>
      <c r="E246" s="71"/>
    </row>
    <row r="247" spans="1:5" x14ac:dyDescent="0.25">
      <c r="A247" s="96"/>
      <c r="B247" s="96"/>
      <c r="C247" s="168"/>
      <c r="D247" s="168"/>
      <c r="E247" s="71"/>
    </row>
    <row r="248" spans="1:5" x14ac:dyDescent="0.25">
      <c r="A248" s="96"/>
      <c r="B248" s="96"/>
      <c r="C248" s="168"/>
      <c r="D248" s="168"/>
      <c r="E248" s="71"/>
    </row>
    <row r="249" spans="1:5" x14ac:dyDescent="0.25">
      <c r="A249" s="96"/>
      <c r="B249" s="96"/>
      <c r="C249" s="168"/>
      <c r="D249" s="168"/>
      <c r="E249" s="71"/>
    </row>
    <row r="250" spans="1:5" x14ac:dyDescent="0.25">
      <c r="A250" s="96"/>
      <c r="B250" s="96"/>
      <c r="C250" s="168"/>
      <c r="D250" s="168"/>
      <c r="E250" s="71"/>
    </row>
    <row r="251" spans="1:5" x14ac:dyDescent="0.25">
      <c r="A251" s="96"/>
      <c r="B251" s="96"/>
      <c r="C251" s="168"/>
      <c r="D251" s="168"/>
      <c r="E251" s="71"/>
    </row>
    <row r="252" spans="1:5" x14ac:dyDescent="0.25">
      <c r="A252" s="96"/>
      <c r="B252" s="96"/>
      <c r="C252" s="168"/>
      <c r="D252" s="168"/>
      <c r="E252" s="71"/>
    </row>
    <row r="253" spans="1:5" x14ac:dyDescent="0.25">
      <c r="A253" s="96"/>
      <c r="B253" s="96"/>
      <c r="C253" s="168"/>
      <c r="D253" s="168"/>
      <c r="E253" s="71"/>
    </row>
    <row r="254" spans="1:5" x14ac:dyDescent="0.25">
      <c r="A254" s="96"/>
      <c r="B254" s="96"/>
      <c r="C254" s="168"/>
      <c r="D254" s="168"/>
      <c r="E254" s="71"/>
    </row>
    <row r="255" spans="1:5" x14ac:dyDescent="0.25">
      <c r="A255" s="96"/>
      <c r="B255" s="96"/>
      <c r="C255" s="168"/>
      <c r="D255" s="168"/>
      <c r="E255" s="71"/>
    </row>
    <row r="256" spans="1:5" x14ac:dyDescent="0.25">
      <c r="A256" s="96"/>
      <c r="B256" s="96"/>
      <c r="C256" s="168"/>
      <c r="D256" s="168"/>
      <c r="E256" s="71"/>
    </row>
    <row r="257" spans="3:30" s="96" customFormat="1" ht="14.25" x14ac:dyDescent="0.2">
      <c r="C257" s="168"/>
      <c r="D257" s="168"/>
      <c r="E257" s="7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3:30" s="96" customFormat="1" ht="14.25" x14ac:dyDescent="0.2">
      <c r="C258" s="168"/>
      <c r="D258" s="168"/>
      <c r="E258" s="7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3:30" s="96" customFormat="1" ht="14.25" x14ac:dyDescent="0.2">
      <c r="C259" s="168"/>
      <c r="D259" s="168"/>
      <c r="E259" s="7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3:30" s="96" customFormat="1" ht="14.25" x14ac:dyDescent="0.2">
      <c r="C260" s="168"/>
      <c r="D260" s="168"/>
      <c r="E260" s="7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3:30" s="96" customFormat="1" ht="14.25" x14ac:dyDescent="0.2">
      <c r="C261" s="168"/>
      <c r="D261" s="168"/>
      <c r="E261" s="7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3:30" s="96" customFormat="1" ht="14.25" x14ac:dyDescent="0.2">
      <c r="C262" s="168"/>
      <c r="D262" s="168"/>
      <c r="E262" s="7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3:30" s="96" customFormat="1" ht="14.25" x14ac:dyDescent="0.2">
      <c r="C263" s="168"/>
      <c r="D263" s="168"/>
      <c r="E263" s="7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3:30" s="96" customFormat="1" ht="14.25" x14ac:dyDescent="0.2">
      <c r="C264" s="168"/>
      <c r="D264" s="168"/>
      <c r="E264" s="7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3:30" s="96" customFormat="1" ht="14.25" x14ac:dyDescent="0.2">
      <c r="C265" s="168"/>
      <c r="D265" s="168"/>
      <c r="E265" s="7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3:30" s="96" customFormat="1" ht="14.25" x14ac:dyDescent="0.2">
      <c r="C266" s="168"/>
      <c r="D266" s="168"/>
      <c r="E266" s="7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3:30" s="96" customFormat="1" ht="14.25" x14ac:dyDescent="0.2">
      <c r="C267" s="168"/>
      <c r="D267" s="168"/>
      <c r="E267" s="7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3:30" s="96" customFormat="1" ht="14.25" x14ac:dyDescent="0.2">
      <c r="C268" s="168"/>
      <c r="D268" s="168"/>
      <c r="E268" s="7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3:30" s="96" customFormat="1" ht="14.25" x14ac:dyDescent="0.2">
      <c r="C269" s="168"/>
      <c r="D269" s="168"/>
      <c r="E269" s="7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3:30" s="96" customFormat="1" ht="14.25" x14ac:dyDescent="0.2">
      <c r="C270" s="168"/>
      <c r="D270" s="168"/>
      <c r="E270" s="7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3:30" s="96" customFormat="1" ht="14.25" x14ac:dyDescent="0.2">
      <c r="C271" s="168"/>
      <c r="D271" s="168"/>
      <c r="E271" s="7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3:30" s="96" customFormat="1" ht="14.25" x14ac:dyDescent="0.2">
      <c r="C272" s="168"/>
      <c r="D272" s="168"/>
      <c r="E272" s="7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3:30" s="96" customFormat="1" ht="14.25" x14ac:dyDescent="0.2">
      <c r="C273" s="168"/>
      <c r="D273" s="168"/>
      <c r="E273" s="7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3:30" s="96" customFormat="1" ht="14.25" x14ac:dyDescent="0.2">
      <c r="C274" s="168"/>
      <c r="D274" s="168"/>
      <c r="E274" s="7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3:30" s="96" customFormat="1" ht="14.25" x14ac:dyDescent="0.2">
      <c r="C275" s="168"/>
      <c r="D275" s="168"/>
      <c r="E275" s="7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3:30" s="96" customFormat="1" ht="14.25" x14ac:dyDescent="0.2">
      <c r="C276" s="168"/>
      <c r="D276" s="168"/>
      <c r="E276" s="7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3:30" s="96" customFormat="1" ht="14.25" x14ac:dyDescent="0.2">
      <c r="C277" s="168"/>
      <c r="D277" s="168"/>
      <c r="E277" s="7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3:30" s="96" customFormat="1" ht="14.25" x14ac:dyDescent="0.2">
      <c r="C278" s="168"/>
      <c r="D278" s="168"/>
      <c r="E278" s="7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3:30" s="96" customFormat="1" ht="14.25" x14ac:dyDescent="0.2">
      <c r="C279" s="168"/>
      <c r="D279" s="168"/>
      <c r="E279" s="7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3:30" s="96" customFormat="1" ht="14.25" x14ac:dyDescent="0.2">
      <c r="C280" s="168"/>
      <c r="D280" s="168"/>
      <c r="E280" s="7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3:30" s="96" customFormat="1" ht="14.25" x14ac:dyDescent="0.2">
      <c r="C281" s="168"/>
      <c r="D281" s="168"/>
      <c r="E281" s="7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</sheetData>
  <phoneticPr fontId="0" type="noConversion"/>
  <pageMargins left="0.78740157480314965" right="0.78740157480314965" top="0.59055118110236227" bottom="0.27559055118110237" header="0.31496062992125984" footer="0.27559055118110237"/>
  <pageSetup paperSize="9" scale="52" orientation="landscape" horizontalDpi="300" verticalDpi="360" r:id="rId1"/>
  <headerFooter alignWithMargins="0">
    <oddHeader xml:space="preserve">&amp;L&amp;"Times New Roman,Fett Kursiv"&amp;14BMF - I A 6 &amp;C&amp;"Times New Roman,Fett Kursiv"&amp;14Steuereinnahmen (ohne reine Gemeindesteuern) - in Tsd. Euro -&amp;12
 -&amp;14 Bundesgebiet insgesamt -&amp;18
 &amp;R&amp;"Times New Roman,Fett Kursiv"&amp;14&amp;D
 </oddHeader>
  </headerFooter>
  <rowBreaks count="2" manualBreakCount="2">
    <brk id="52" max="4" man="1"/>
    <brk id="10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00"/>
  <sheetViews>
    <sheetView tabSelected="1" view="pageBreakPreview" topLeftCell="A50" zoomScale="60" zoomScaleNormal="70" workbookViewId="0">
      <selection activeCell="H50" sqref="H50"/>
    </sheetView>
  </sheetViews>
  <sheetFormatPr baseColWidth="10" defaultColWidth="11" defaultRowHeight="18" x14ac:dyDescent="0.25"/>
  <cols>
    <col min="1" max="1" width="44.75" style="4" customWidth="1"/>
    <col min="2" max="2" width="16.375" style="4" customWidth="1"/>
    <col min="3" max="3" width="16.625" style="4" customWidth="1"/>
    <col min="4" max="7" width="15.25" style="4" customWidth="1"/>
    <col min="8" max="8" width="17.375" style="4" customWidth="1"/>
    <col min="9" max="9" width="15.25" style="4" customWidth="1"/>
    <col min="10" max="10" width="17.375" style="4" customWidth="1"/>
    <col min="11" max="12" width="15.25" style="4" customWidth="1"/>
    <col min="13" max="13" width="18.25" style="4" customWidth="1"/>
    <col min="14" max="60" width="11.25" customWidth="1"/>
    <col min="61" max="198" width="11" style="4"/>
    <col min="199" max="214" width="11.25" style="4" customWidth="1"/>
    <col min="215" max="16384" width="11" style="4"/>
  </cols>
  <sheetData>
    <row r="1" spans="1:61" hidden="1" x14ac:dyDescent="0.25">
      <c r="A1" s="4" t="s">
        <v>208</v>
      </c>
      <c r="B1" s="133" t="str">
        <f>RIGHT(A1,4)</f>
        <v>2020</v>
      </c>
      <c r="C1" s="169" t="str">
        <f>IF(A1&lt;&gt;"",LEFT(A1,LEN(A1)-5),"")</f>
        <v>3. Quartal</v>
      </c>
      <c r="D1" s="4" t="str">
        <f>IF(C1="Jahr","Kalenderjahr",C1)</f>
        <v>3. Quartal</v>
      </c>
    </row>
    <row r="2" spans="1:6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61" ht="23.25" x14ac:dyDescent="0.35">
      <c r="A3" s="48"/>
      <c r="B3" s="5" t="str">
        <f>"Aufteilung der Einnahmen aus gemeinschaftlichen Steuern im " &amp; $D$1 &amp; " " &amp; $B$1 &amp; " auf Gebietskörperschaften nach Ländern"</f>
        <v>Aufteilung der Einnahmen aus gemeinschaftlichen Steuern im 3. Quartal 2020 auf Gebietskörperschaften nach Ländern</v>
      </c>
      <c r="C3" s="3"/>
      <c r="D3" s="3"/>
      <c r="E3" s="3"/>
      <c r="F3" s="3"/>
      <c r="G3" s="3"/>
      <c r="H3" s="3"/>
      <c r="I3" s="3"/>
      <c r="J3" s="3"/>
      <c r="K3" s="3"/>
      <c r="L3" s="3"/>
      <c r="M3" s="6" t="s">
        <v>30</v>
      </c>
      <c r="N3" s="7" t="s">
        <v>1</v>
      </c>
      <c r="BI3"/>
    </row>
    <row r="4" spans="1:61" ht="24" thickBot="1" x14ac:dyDescent="0.4">
      <c r="A4" s="48"/>
      <c r="B4" s="8"/>
      <c r="C4" s="8"/>
      <c r="D4" s="8"/>
      <c r="E4" s="8"/>
      <c r="F4" s="58" t="s">
        <v>117</v>
      </c>
      <c r="G4" s="8"/>
      <c r="H4" s="8"/>
      <c r="I4" s="8"/>
      <c r="J4" s="8"/>
      <c r="K4" s="8"/>
      <c r="L4" s="3"/>
      <c r="M4" s="3"/>
    </row>
    <row r="5" spans="1:61" ht="18.75" thickTop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61" x14ac:dyDescent="0.25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10" t="s">
        <v>99</v>
      </c>
    </row>
    <row r="7" spans="1:61" ht="18.75" thickBot="1" x14ac:dyDescent="0.3">
      <c r="A7" s="11" t="s">
        <v>43</v>
      </c>
      <c r="B7" s="11"/>
      <c r="C7" s="11" t="s">
        <v>44</v>
      </c>
      <c r="D7" s="11"/>
      <c r="E7" s="11" t="s">
        <v>45</v>
      </c>
      <c r="F7" s="11"/>
      <c r="G7" s="11" t="s">
        <v>46</v>
      </c>
      <c r="H7" s="11" t="s">
        <v>47</v>
      </c>
      <c r="I7" s="11" t="s">
        <v>48</v>
      </c>
      <c r="J7" s="11"/>
      <c r="K7" s="11"/>
      <c r="L7" s="11"/>
      <c r="M7" s="11" t="s">
        <v>49</v>
      </c>
    </row>
    <row r="8" spans="1:61" ht="18.75" thickTop="1" x14ac:dyDescent="0.25">
      <c r="A8" s="12" t="s">
        <v>50</v>
      </c>
      <c r="B8" s="13">
        <v>11754568.30435</v>
      </c>
      <c r="C8" s="13">
        <v>9839549.5764400009</v>
      </c>
      <c r="D8" s="13">
        <v>5398939.9813999999</v>
      </c>
      <c r="E8" s="13">
        <v>2254886.0186299998</v>
      </c>
      <c r="F8" s="13">
        <v>534689.86753000005</v>
      </c>
      <c r="G8" s="13">
        <v>14060611.74973</v>
      </c>
      <c r="H8" s="13">
        <v>4539576.10879</v>
      </c>
      <c r="I8" s="13">
        <v>1560409.2575399999</v>
      </c>
      <c r="J8" s="13">
        <v>2389829.1581100002</v>
      </c>
      <c r="K8" s="13">
        <v>570623.33496999997</v>
      </c>
      <c r="L8" s="13">
        <v>2881875.4259899999</v>
      </c>
      <c r="M8" s="13">
        <v>55785558.783480003</v>
      </c>
    </row>
    <row r="9" spans="1:61" x14ac:dyDescent="0.25">
      <c r="A9" s="49" t="s">
        <v>51</v>
      </c>
      <c r="B9" s="13">
        <v>-2048002.85292</v>
      </c>
      <c r="C9" s="13">
        <v>-1794948.6210400001</v>
      </c>
      <c r="D9" s="13">
        <v>-1024404.2283</v>
      </c>
      <c r="E9" s="13">
        <v>-674449.35483999993</v>
      </c>
      <c r="F9" s="13">
        <v>-143046.20704000001</v>
      </c>
      <c r="G9" s="13">
        <v>-2976924.5630299998</v>
      </c>
      <c r="H9" s="13">
        <v>-1306728.2632500001</v>
      </c>
      <c r="I9" s="13">
        <v>-494765.52369</v>
      </c>
      <c r="J9" s="13">
        <v>-316326.36651999998</v>
      </c>
      <c r="K9" s="13">
        <v>-112760.63447999999</v>
      </c>
      <c r="L9" s="13">
        <v>-561316.21761000005</v>
      </c>
      <c r="M9" s="13">
        <v>-11453672.83272</v>
      </c>
    </row>
    <row r="10" spans="1:61" x14ac:dyDescent="0.25">
      <c r="A10" s="49" t="s">
        <v>52</v>
      </c>
      <c r="B10" s="13">
        <v>6541.792798499353</v>
      </c>
      <c r="C10" s="13">
        <v>5470.8072286337247</v>
      </c>
      <c r="D10" s="13">
        <v>3862.6221893127949</v>
      </c>
      <c r="E10" s="13">
        <v>3136.8511186709102</v>
      </c>
      <c r="F10" s="13">
        <v>865.50982663475145</v>
      </c>
      <c r="G10" s="13">
        <v>9931.2007735447387</v>
      </c>
      <c r="H10" s="13">
        <v>6811.1639410003218</v>
      </c>
      <c r="I10" s="13">
        <v>2488.052871119713</v>
      </c>
      <c r="J10" s="13">
        <v>1088.1469341895763</v>
      </c>
      <c r="K10" s="13">
        <v>374.87030002139642</v>
      </c>
      <c r="L10" s="13">
        <v>2456.4613717815555</v>
      </c>
      <c r="M10" s="13">
        <v>43027.479353408839</v>
      </c>
    </row>
    <row r="11" spans="1:61" s="17" customFormat="1" x14ac:dyDescent="0.25">
      <c r="A11" s="49" t="s">
        <v>53</v>
      </c>
      <c r="B11" s="13">
        <v>20027.945359051198</v>
      </c>
      <c r="C11" s="13">
        <v>16948.067710216499</v>
      </c>
      <c r="D11" s="13">
        <v>8877.1680091034996</v>
      </c>
      <c r="E11" s="13">
        <v>6088.8614001659998</v>
      </c>
      <c r="F11" s="13">
        <v>1402.2414697653001</v>
      </c>
      <c r="G11" s="13">
        <v>26696.060974689299</v>
      </c>
      <c r="H11" s="13">
        <v>11272.2885674424</v>
      </c>
      <c r="I11" s="13">
        <v>4160.8203995556005</v>
      </c>
      <c r="J11" s="13">
        <v>2410.5731115087001</v>
      </c>
      <c r="K11" s="13">
        <v>891.77337400770011</v>
      </c>
      <c r="L11" s="13">
        <v>3043.0208878353001</v>
      </c>
      <c r="M11" s="13">
        <v>101818.8212633415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1" s="17" customFormat="1" x14ac:dyDescent="0.25">
      <c r="A12" s="14" t="s">
        <v>54</v>
      </c>
      <c r="B12" s="16">
        <v>9733135.1895875502</v>
      </c>
      <c r="C12" s="16">
        <v>8067019.8303388506</v>
      </c>
      <c r="D12" s="16">
        <v>4387275.5432984158</v>
      </c>
      <c r="E12" s="16">
        <v>1589662.376308837</v>
      </c>
      <c r="F12" s="16">
        <v>393911.41178640007</v>
      </c>
      <c r="G12" s="16">
        <v>11120314.448448233</v>
      </c>
      <c r="H12" s="16">
        <v>3250931.2980484427</v>
      </c>
      <c r="I12" s="16">
        <v>1072292.6071206753</v>
      </c>
      <c r="J12" s="16">
        <v>2077001.5116356984</v>
      </c>
      <c r="K12" s="16">
        <v>459129.34416402911</v>
      </c>
      <c r="L12" s="16">
        <v>2326058.6906396169</v>
      </c>
      <c r="M12" s="16">
        <v>44476732.251376748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1" s="17" customFormat="1" x14ac:dyDescent="0.25">
      <c r="A13" s="14" t="s">
        <v>55</v>
      </c>
      <c r="B13" s="16">
        <v>-210327.62995431366</v>
      </c>
      <c r="C13" s="16">
        <v>-647429.85548127955</v>
      </c>
      <c r="D13" s="16">
        <v>-397227.50055119849</v>
      </c>
      <c r="E13" s="16">
        <v>597461.11202931125</v>
      </c>
      <c r="F13" s="16">
        <v>86665.968752451387</v>
      </c>
      <c r="G13" s="16">
        <v>-1223861.0125281755</v>
      </c>
      <c r="H13" s="16">
        <v>744103.14011944225</v>
      </c>
      <c r="I13" s="16">
        <v>418996.34109217313</v>
      </c>
      <c r="J13" s="16">
        <v>-835229.56681546813</v>
      </c>
      <c r="K13" s="16">
        <v>-156446.81211155321</v>
      </c>
      <c r="L13" s="16">
        <v>-264945.98470149835</v>
      </c>
      <c r="M13" s="16">
        <v>-1888241.8001501088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1" ht="18.75" thickBot="1" x14ac:dyDescent="0.3">
      <c r="A14" s="18" t="s">
        <v>56</v>
      </c>
      <c r="B14" s="19">
        <v>9522807.5596332364</v>
      </c>
      <c r="C14" s="19">
        <v>7419589.9748575706</v>
      </c>
      <c r="D14" s="19">
        <v>3990048.0427472177</v>
      </c>
      <c r="E14" s="19">
        <v>2187123.4883381482</v>
      </c>
      <c r="F14" s="19">
        <v>480577.38053885143</v>
      </c>
      <c r="G14" s="19">
        <v>9896453.4359200578</v>
      </c>
      <c r="H14" s="19">
        <v>3995034.4381678849</v>
      </c>
      <c r="I14" s="19">
        <v>1491288.9482128485</v>
      </c>
      <c r="J14" s="19">
        <v>1241771.9448202301</v>
      </c>
      <c r="K14" s="19">
        <v>302682.5320524759</v>
      </c>
      <c r="L14" s="19">
        <v>2061112.7059381185</v>
      </c>
      <c r="M14" s="19">
        <v>42588490.451226644</v>
      </c>
    </row>
    <row r="15" spans="1:61" x14ac:dyDescent="0.25">
      <c r="A15" s="20" t="s">
        <v>106</v>
      </c>
      <c r="B15" s="13">
        <v>4136582.455574709</v>
      </c>
      <c r="C15" s="13">
        <v>3428483.4278940111</v>
      </c>
      <c r="D15" s="13">
        <v>1864592.1059018269</v>
      </c>
      <c r="E15" s="13">
        <v>675606.50993125571</v>
      </c>
      <c r="F15" s="13">
        <v>167412.35000922001</v>
      </c>
      <c r="G15" s="13">
        <v>4726133.6405904992</v>
      </c>
      <c r="H15" s="13">
        <v>1381645.8016705881</v>
      </c>
      <c r="I15" s="13">
        <v>455724.35802628699</v>
      </c>
      <c r="J15" s="13">
        <v>882725.64244517172</v>
      </c>
      <c r="K15" s="13">
        <v>195129.97126971238</v>
      </c>
      <c r="L15" s="13">
        <v>988574.94352183712</v>
      </c>
      <c r="M15" s="13">
        <v>18902611.206835117</v>
      </c>
    </row>
    <row r="16" spans="1:61" x14ac:dyDescent="0.25">
      <c r="A16" s="20" t="s">
        <v>57</v>
      </c>
      <c r="B16" s="13">
        <v>4047193.2128441259</v>
      </c>
      <c r="C16" s="13">
        <v>3153325.7393144676</v>
      </c>
      <c r="D16" s="13">
        <v>1695770.4181675676</v>
      </c>
      <c r="E16" s="13">
        <v>929527.48254371295</v>
      </c>
      <c r="F16" s="13">
        <v>204245.38672901187</v>
      </c>
      <c r="G16" s="13">
        <v>4205992.7102660248</v>
      </c>
      <c r="H16" s="13">
        <v>1697889.6362213511</v>
      </c>
      <c r="I16" s="13">
        <v>633797.80299046054</v>
      </c>
      <c r="J16" s="13">
        <v>527753.07654859778</v>
      </c>
      <c r="K16" s="13">
        <v>128640.07612230226</v>
      </c>
      <c r="L16" s="13">
        <v>875972.90002370032</v>
      </c>
      <c r="M16" s="13">
        <v>18100108.441771321</v>
      </c>
    </row>
    <row r="17" spans="1:60" ht="18.75" thickBot="1" x14ac:dyDescent="0.3">
      <c r="A17" s="21" t="s">
        <v>107</v>
      </c>
      <c r="B17" s="22">
        <v>1428421.1339449855</v>
      </c>
      <c r="C17" s="22">
        <v>1112938.4962286355</v>
      </c>
      <c r="D17" s="22">
        <v>598507.20641208265</v>
      </c>
      <c r="E17" s="22">
        <v>328068.52325072221</v>
      </c>
      <c r="F17" s="22">
        <v>72086.607080827715</v>
      </c>
      <c r="G17" s="22">
        <v>1484468.0153880089</v>
      </c>
      <c r="H17" s="22">
        <v>599255.16572518274</v>
      </c>
      <c r="I17" s="22">
        <v>223693.34223192726</v>
      </c>
      <c r="J17" s="22">
        <v>186265.79172303452</v>
      </c>
      <c r="K17" s="22">
        <v>45402.379807871388</v>
      </c>
      <c r="L17" s="22">
        <v>309166.90589071775</v>
      </c>
      <c r="M17" s="22">
        <v>6388273.5676839966</v>
      </c>
    </row>
    <row r="18" spans="1:60" ht="18.75" thickTop="1" x14ac:dyDescent="0.25">
      <c r="A18" s="12" t="s">
        <v>58</v>
      </c>
      <c r="B18" s="13">
        <v>2905742.7456700001</v>
      </c>
      <c r="C18" s="13">
        <v>2066222.81901</v>
      </c>
      <c r="D18" s="13">
        <v>1072247.0862411764</v>
      </c>
      <c r="E18" s="13">
        <v>524220.82032</v>
      </c>
      <c r="F18" s="13">
        <v>85711.311189999993</v>
      </c>
      <c r="G18" s="13">
        <v>2722513.3410352939</v>
      </c>
      <c r="H18" s="13">
        <v>1189313.6484300001</v>
      </c>
      <c r="I18" s="13">
        <v>518652.35739000002</v>
      </c>
      <c r="J18" s="13">
        <v>688039.19022999995</v>
      </c>
      <c r="K18" s="13">
        <v>86321.669692173906</v>
      </c>
      <c r="L18" s="13">
        <v>521831.51770000003</v>
      </c>
      <c r="M18" s="13">
        <v>12380816.506908644</v>
      </c>
    </row>
    <row r="19" spans="1:60" x14ac:dyDescent="0.25">
      <c r="A19" s="20" t="s">
        <v>202</v>
      </c>
      <c r="B19" s="13">
        <v>-3.3000000000000002E-2</v>
      </c>
      <c r="C19" s="13">
        <v>0</v>
      </c>
      <c r="D19" s="13">
        <v>0</v>
      </c>
      <c r="E19" s="13">
        <v>0</v>
      </c>
      <c r="F19" s="13">
        <v>11.744999999999999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11.712</v>
      </c>
    </row>
    <row r="20" spans="1:60" s="17" customFormat="1" x14ac:dyDescent="0.25">
      <c r="A20" s="14" t="s">
        <v>127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8.75" thickBot="1" x14ac:dyDescent="0.3">
      <c r="A21" s="18" t="s">
        <v>59</v>
      </c>
      <c r="B21" s="19">
        <v>2905742.7126699998</v>
      </c>
      <c r="C21" s="19">
        <v>2066222.81901</v>
      </c>
      <c r="D21" s="19">
        <v>1072247.0862411764</v>
      </c>
      <c r="E21" s="19">
        <v>524220.82032</v>
      </c>
      <c r="F21" s="19">
        <v>85723.056190000003</v>
      </c>
      <c r="G21" s="19">
        <v>2722513.3410352939</v>
      </c>
      <c r="H21" s="19">
        <v>1189313.6484300001</v>
      </c>
      <c r="I21" s="19">
        <v>518652.35739000002</v>
      </c>
      <c r="J21" s="19">
        <v>688039.19022999995</v>
      </c>
      <c r="K21" s="19">
        <v>86321.669692173906</v>
      </c>
      <c r="L21" s="19">
        <v>521831.51770000003</v>
      </c>
      <c r="M21" s="19">
        <v>12380828.218908645</v>
      </c>
    </row>
    <row r="22" spans="1:60" x14ac:dyDescent="0.25">
      <c r="A22" s="20" t="s">
        <v>104</v>
      </c>
      <c r="B22" s="13">
        <v>1234940.6528847499</v>
      </c>
      <c r="C22" s="13">
        <v>878144.69807925005</v>
      </c>
      <c r="D22" s="13">
        <v>455705.01165249996</v>
      </c>
      <c r="E22" s="13">
        <v>222793.84863600001</v>
      </c>
      <c r="F22" s="13">
        <v>36432.298880750001</v>
      </c>
      <c r="G22" s="13">
        <v>1157068.1699399999</v>
      </c>
      <c r="H22" s="13">
        <v>505458.30058275</v>
      </c>
      <c r="I22" s="13">
        <v>220427.25189074999</v>
      </c>
      <c r="J22" s="13">
        <v>292416.65584775002</v>
      </c>
      <c r="K22" s="13">
        <v>36686.709619173911</v>
      </c>
      <c r="L22" s="13">
        <v>221778.39502250002</v>
      </c>
      <c r="M22" s="13">
        <v>5261851.9930361742</v>
      </c>
    </row>
    <row r="23" spans="1:60" x14ac:dyDescent="0.25">
      <c r="A23" s="20" t="s">
        <v>60</v>
      </c>
      <c r="B23" s="13">
        <v>1234940.6528847499</v>
      </c>
      <c r="C23" s="13">
        <v>878144.69807925005</v>
      </c>
      <c r="D23" s="13">
        <v>455705.01165249996</v>
      </c>
      <c r="E23" s="13">
        <v>222793.84863600001</v>
      </c>
      <c r="F23" s="13">
        <v>36432.298880750001</v>
      </c>
      <c r="G23" s="13">
        <v>1157068.1699399999</v>
      </c>
      <c r="H23" s="13">
        <v>505458.30058275</v>
      </c>
      <c r="I23" s="13">
        <v>220427.25189074999</v>
      </c>
      <c r="J23" s="13">
        <v>292416.65584775002</v>
      </c>
      <c r="K23" s="13">
        <v>36686.709619173911</v>
      </c>
      <c r="L23" s="13">
        <v>221778.39502250002</v>
      </c>
      <c r="M23" s="13">
        <v>5261851.9930361742</v>
      </c>
    </row>
    <row r="24" spans="1:60" ht="18.75" thickBot="1" x14ac:dyDescent="0.3">
      <c r="A24" s="21" t="s">
        <v>105</v>
      </c>
      <c r="B24" s="22">
        <v>435861.40690050001</v>
      </c>
      <c r="C24" s="22">
        <v>309933.42285149998</v>
      </c>
      <c r="D24" s="22">
        <v>160837.06293617646</v>
      </c>
      <c r="E24" s="22">
        <v>78633.123047999994</v>
      </c>
      <c r="F24" s="22">
        <v>12858.4584285</v>
      </c>
      <c r="G24" s="22">
        <v>408377.00115529413</v>
      </c>
      <c r="H24" s="22">
        <v>178397.0472645</v>
      </c>
      <c r="I24" s="22">
        <v>77797.853608499994</v>
      </c>
      <c r="J24" s="22">
        <v>103205.87853450001</v>
      </c>
      <c r="K24" s="22">
        <v>12948.250453826087</v>
      </c>
      <c r="L24" s="22">
        <v>78274.72765500001</v>
      </c>
      <c r="M24" s="22">
        <v>1857124.2328362965</v>
      </c>
    </row>
    <row r="25" spans="1:60" ht="18.75" thickTop="1" x14ac:dyDescent="0.25">
      <c r="A25" s="12" t="s">
        <v>61</v>
      </c>
      <c r="B25" s="13">
        <v>1556466.79544</v>
      </c>
      <c r="C25" s="13">
        <v>857055.1982799999</v>
      </c>
      <c r="D25" s="13">
        <v>386644.08912999998</v>
      </c>
      <c r="E25" s="13">
        <v>675576.75184000004</v>
      </c>
      <c r="F25" s="13">
        <v>55020.520859999997</v>
      </c>
      <c r="G25" s="13">
        <v>1600078.5893000001</v>
      </c>
      <c r="H25" s="13">
        <v>363585.82137999998</v>
      </c>
      <c r="I25" s="13">
        <v>106376.99095000001</v>
      </c>
      <c r="J25" s="13">
        <v>215704.42030999999</v>
      </c>
      <c r="K25" s="13">
        <v>34564.766150000003</v>
      </c>
      <c r="L25" s="13">
        <v>198739.09617999999</v>
      </c>
      <c r="M25" s="13">
        <v>6049813.0398199996</v>
      </c>
    </row>
    <row r="26" spans="1:60" x14ac:dyDescent="0.25">
      <c r="A26" s="20" t="s">
        <v>203</v>
      </c>
      <c r="B26" s="13">
        <v>21729.898209999999</v>
      </c>
      <c r="C26" s="13">
        <v>8783.8747700000004</v>
      </c>
      <c r="D26" s="13">
        <v>4105.1011500000004</v>
      </c>
      <c r="E26" s="13">
        <v>10920.83229</v>
      </c>
      <c r="F26" s="13">
        <v>208.75187</v>
      </c>
      <c r="G26" s="13">
        <v>15804.411139999998</v>
      </c>
      <c r="H26" s="13">
        <v>6738.0230299999994</v>
      </c>
      <c r="I26" s="13">
        <v>1095.88922</v>
      </c>
      <c r="J26" s="13">
        <v>2395.8317400000001</v>
      </c>
      <c r="K26" s="13">
        <v>126.87344</v>
      </c>
      <c r="L26" s="13">
        <v>7888.6188300000003</v>
      </c>
      <c r="M26" s="13">
        <v>79798.105689999997</v>
      </c>
    </row>
    <row r="27" spans="1:60" s="17" customFormat="1" x14ac:dyDescent="0.25">
      <c r="A27" s="14" t="s">
        <v>127</v>
      </c>
      <c r="B27" s="13">
        <v>-120658.86431999999</v>
      </c>
      <c r="C27" s="13">
        <v>-60934.582620000001</v>
      </c>
      <c r="D27" s="13">
        <v>-44284.141839999997</v>
      </c>
      <c r="E27" s="13">
        <v>-22554.135600000001</v>
      </c>
      <c r="F27" s="13">
        <v>-3081.9912800000002</v>
      </c>
      <c r="G27" s="13">
        <v>-97389.903539999999</v>
      </c>
      <c r="H27" s="13">
        <v>-41697.872320000002</v>
      </c>
      <c r="I27" s="13">
        <v>-8395.2021999999997</v>
      </c>
      <c r="J27" s="13">
        <v>-18677.412799999998</v>
      </c>
      <c r="K27" s="13">
        <v>-2267.54286</v>
      </c>
      <c r="L27" s="13">
        <v>-15699.80798</v>
      </c>
      <c r="M27" s="13">
        <v>-435641.45736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8.75" thickBot="1" x14ac:dyDescent="0.3">
      <c r="A28" s="18" t="s">
        <v>62</v>
      </c>
      <c r="B28" s="19">
        <v>1457537.8293300001</v>
      </c>
      <c r="C28" s="19">
        <v>804904.49042999989</v>
      </c>
      <c r="D28" s="19">
        <v>346465.04843999998</v>
      </c>
      <c r="E28" s="19">
        <v>663943.44853000005</v>
      </c>
      <c r="F28" s="19">
        <v>52147.281450000002</v>
      </c>
      <c r="G28" s="19">
        <v>1518493.0969</v>
      </c>
      <c r="H28" s="19">
        <v>328625.97209</v>
      </c>
      <c r="I28" s="19">
        <v>99077.677970000004</v>
      </c>
      <c r="J28" s="19">
        <v>199422.83924999999</v>
      </c>
      <c r="K28" s="19">
        <v>32424.096730000001</v>
      </c>
      <c r="L28" s="19">
        <v>190927.90703</v>
      </c>
      <c r="M28" s="19">
        <v>5693969.6881499998</v>
      </c>
    </row>
    <row r="29" spans="1:60" x14ac:dyDescent="0.25">
      <c r="A29" s="20" t="s">
        <v>103</v>
      </c>
      <c r="B29" s="13">
        <v>728768.91466500005</v>
      </c>
      <c r="C29" s="13">
        <v>402452.24521499994</v>
      </c>
      <c r="D29" s="13">
        <v>173232.52421999999</v>
      </c>
      <c r="E29" s="13">
        <v>331971.72426500003</v>
      </c>
      <c r="F29" s="13">
        <v>26073.640725000001</v>
      </c>
      <c r="G29" s="13">
        <v>759246.54845</v>
      </c>
      <c r="H29" s="13">
        <v>164312.986045</v>
      </c>
      <c r="I29" s="13">
        <v>49538.838985000002</v>
      </c>
      <c r="J29" s="13">
        <v>99711.419624999995</v>
      </c>
      <c r="K29" s="13">
        <v>16212.048365000001</v>
      </c>
      <c r="L29" s="13">
        <v>95463.953515000001</v>
      </c>
      <c r="M29" s="13">
        <v>2846984.8440749999</v>
      </c>
    </row>
    <row r="30" spans="1:60" ht="18.75" thickBot="1" x14ac:dyDescent="0.3">
      <c r="A30" s="21" t="s">
        <v>63</v>
      </c>
      <c r="B30" s="22">
        <v>728768.91466500005</v>
      </c>
      <c r="C30" s="22">
        <v>402452.24521499994</v>
      </c>
      <c r="D30" s="22">
        <v>173232.52421999999</v>
      </c>
      <c r="E30" s="22">
        <v>331971.72426500003</v>
      </c>
      <c r="F30" s="22">
        <v>26073.640725000001</v>
      </c>
      <c r="G30" s="22">
        <v>759246.54845</v>
      </c>
      <c r="H30" s="22">
        <v>164312.986045</v>
      </c>
      <c r="I30" s="22">
        <v>49538.838985000002</v>
      </c>
      <c r="J30" s="22">
        <v>99711.419624999995</v>
      </c>
      <c r="K30" s="22">
        <v>16212.048365000001</v>
      </c>
      <c r="L30" s="22">
        <v>95463.953515000001</v>
      </c>
      <c r="M30" s="22">
        <v>2846984.8440749999</v>
      </c>
    </row>
    <row r="31" spans="1:60" ht="18.75" thickTop="1" x14ac:dyDescent="0.25">
      <c r="A31" s="20"/>
      <c r="B31" s="13" t="s">
        <v>1</v>
      </c>
      <c r="C31" s="13" t="s">
        <v>1</v>
      </c>
      <c r="D31" s="13" t="s">
        <v>1</v>
      </c>
      <c r="E31" s="13" t="s">
        <v>1</v>
      </c>
      <c r="F31" s="13" t="s">
        <v>1</v>
      </c>
      <c r="G31" s="13" t="s">
        <v>1</v>
      </c>
      <c r="H31" s="13" t="s">
        <v>1</v>
      </c>
      <c r="I31" s="13" t="s">
        <v>1</v>
      </c>
      <c r="J31" s="13" t="s">
        <v>1</v>
      </c>
      <c r="K31" s="13" t="s">
        <v>1</v>
      </c>
      <c r="L31" s="13" t="s">
        <v>1</v>
      </c>
      <c r="M31" s="13" t="s">
        <v>1</v>
      </c>
    </row>
    <row r="32" spans="1:60" x14ac:dyDescent="0.25">
      <c r="A32" s="12" t="s">
        <v>151</v>
      </c>
      <c r="B32" s="13">
        <v>151475.3432</v>
      </c>
      <c r="C32" s="13">
        <v>134472.01189999998</v>
      </c>
      <c r="D32" s="13">
        <v>764663.56958999997</v>
      </c>
      <c r="E32" s="13">
        <v>10265.31014</v>
      </c>
      <c r="F32" s="13">
        <v>2599.23081</v>
      </c>
      <c r="G32" s="13">
        <v>127806.28961000001</v>
      </c>
      <c r="H32" s="13">
        <v>29464.727760000002</v>
      </c>
      <c r="I32" s="13">
        <v>165228.43698</v>
      </c>
      <c r="J32" s="13">
        <v>34848.67815</v>
      </c>
      <c r="K32" s="13">
        <v>1779.5443299999999</v>
      </c>
      <c r="L32" s="13">
        <v>31395.219509999999</v>
      </c>
      <c r="M32" s="13">
        <v>1453998.36198</v>
      </c>
    </row>
    <row r="33" spans="1:60" x14ac:dyDescent="0.25">
      <c r="A33" s="14" t="s">
        <v>129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60" x14ac:dyDescent="0.25">
      <c r="A34" s="14" t="s">
        <v>152</v>
      </c>
      <c r="B34" s="13">
        <v>151475.3432</v>
      </c>
      <c r="C34" s="13">
        <v>134472.01189999998</v>
      </c>
      <c r="D34" s="13">
        <v>764663.56958999997</v>
      </c>
      <c r="E34" s="13">
        <v>10265.31014</v>
      </c>
      <c r="F34" s="13">
        <v>2599.23081</v>
      </c>
      <c r="G34" s="13">
        <v>127806.28961000001</v>
      </c>
      <c r="H34" s="13">
        <v>29464.727760000002</v>
      </c>
      <c r="I34" s="13">
        <v>165228.43698</v>
      </c>
      <c r="J34" s="13">
        <v>34848.67815</v>
      </c>
      <c r="K34" s="13">
        <v>1779.5443299999999</v>
      </c>
      <c r="L34" s="13">
        <v>31395.219509999999</v>
      </c>
      <c r="M34" s="13">
        <v>1453998.36198</v>
      </c>
    </row>
    <row r="35" spans="1:60" s="17" customFormat="1" x14ac:dyDescent="0.25">
      <c r="A35" s="14" t="s">
        <v>55</v>
      </c>
      <c r="B35" s="13">
        <v>159130.74603367256</v>
      </c>
      <c r="C35" s="13">
        <v>89943.473219571606</v>
      </c>
      <c r="D35" s="13">
        <v>-514947.59874630888</v>
      </c>
      <c r="E35" s="13">
        <v>30009.949867343315</v>
      </c>
      <c r="F35" s="13">
        <v>8689.5469174079062</v>
      </c>
      <c r="G35" s="13">
        <v>134450.30686418994</v>
      </c>
      <c r="H35" s="13">
        <v>48511.987667833317</v>
      </c>
      <c r="I35" s="13">
        <v>-91672.456368764164</v>
      </c>
      <c r="J35" s="13">
        <v>20340.790953856445</v>
      </c>
      <c r="K35" s="13">
        <v>6845.1951217813767</v>
      </c>
      <c r="L35" s="13">
        <v>35156.701797962858</v>
      </c>
      <c r="M35" s="13">
        <v>-73541.356671453716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8.75" thickBot="1" x14ac:dyDescent="0.3">
      <c r="A36" s="28" t="s">
        <v>153</v>
      </c>
      <c r="B36" s="19">
        <v>310606.0892336726</v>
      </c>
      <c r="C36" s="19">
        <v>224415.48511957159</v>
      </c>
      <c r="D36" s="19">
        <v>249715.97084369109</v>
      </c>
      <c r="E36" s="19">
        <v>40275.260007343313</v>
      </c>
      <c r="F36" s="19">
        <v>11288.777727407905</v>
      </c>
      <c r="G36" s="19">
        <v>262256.59647418995</v>
      </c>
      <c r="H36" s="19">
        <v>77976.715427833318</v>
      </c>
      <c r="I36" s="19">
        <v>73555.980611235835</v>
      </c>
      <c r="J36" s="19">
        <v>55189.469103856449</v>
      </c>
      <c r="K36" s="19">
        <v>8624.7394517813773</v>
      </c>
      <c r="L36" s="19">
        <v>66551.921307962853</v>
      </c>
      <c r="M36" s="19">
        <v>1380457.0053085464</v>
      </c>
    </row>
    <row r="37" spans="1:60" x14ac:dyDescent="0.25">
      <c r="A37" s="20" t="s">
        <v>101</v>
      </c>
      <c r="B37" s="13">
        <v>66649.151008000001</v>
      </c>
      <c r="C37" s="13">
        <v>59167.685235999998</v>
      </c>
      <c r="D37" s="13">
        <v>336451.97061959998</v>
      </c>
      <c r="E37" s="13">
        <v>4516.7364616000004</v>
      </c>
      <c r="F37" s="13">
        <v>1143.6615564000001</v>
      </c>
      <c r="G37" s="13">
        <v>56234.767428400002</v>
      </c>
      <c r="H37" s="13">
        <v>12964.4802144</v>
      </c>
      <c r="I37" s="13">
        <v>72700.512271200001</v>
      </c>
      <c r="J37" s="13">
        <v>15333.418385999999</v>
      </c>
      <c r="K37" s="13">
        <v>782.99950520000004</v>
      </c>
      <c r="L37" s="13">
        <v>13813.896584399999</v>
      </c>
      <c r="M37" s="13">
        <v>639759.27927119995</v>
      </c>
    </row>
    <row r="38" spans="1:60" x14ac:dyDescent="0.25">
      <c r="A38" s="20" t="s">
        <v>64</v>
      </c>
      <c r="B38" s="13">
        <v>136666.67926281592</v>
      </c>
      <c r="C38" s="13">
        <v>98742.813452611503</v>
      </c>
      <c r="D38" s="13">
        <v>109875.02717122408</v>
      </c>
      <c r="E38" s="13">
        <v>17721.114403231059</v>
      </c>
      <c r="F38" s="13">
        <v>4967.0622000594785</v>
      </c>
      <c r="G38" s="13">
        <v>115392.90244864358</v>
      </c>
      <c r="H38" s="13">
        <v>34309.754788246661</v>
      </c>
      <c r="I38" s="13">
        <v>32364.631468943771</v>
      </c>
      <c r="J38" s="13">
        <v>24283.366405696837</v>
      </c>
      <c r="K38" s="13">
        <v>3794.8853587838057</v>
      </c>
      <c r="L38" s="13">
        <v>29282.845375503657</v>
      </c>
      <c r="M38" s="13">
        <v>607401.08233576035</v>
      </c>
    </row>
    <row r="39" spans="1:60" ht="18.75" thickBot="1" x14ac:dyDescent="0.3">
      <c r="A39" s="21" t="s">
        <v>102</v>
      </c>
      <c r="B39" s="22">
        <v>37272.730708040712</v>
      </c>
      <c r="C39" s="22">
        <v>26929.858214348591</v>
      </c>
      <c r="D39" s="22">
        <v>29965.916501242933</v>
      </c>
      <c r="E39" s="22">
        <v>4833.0312008811979</v>
      </c>
      <c r="F39" s="22">
        <v>1354.6533272889487</v>
      </c>
      <c r="G39" s="22">
        <v>31470.791576902793</v>
      </c>
      <c r="H39" s="22">
        <v>9357.2058513399988</v>
      </c>
      <c r="I39" s="22">
        <v>8826.7176733483011</v>
      </c>
      <c r="J39" s="22">
        <v>6622.7362924627732</v>
      </c>
      <c r="K39" s="22">
        <v>1034.9687342137652</v>
      </c>
      <c r="L39" s="22">
        <v>7986.2305569555429</v>
      </c>
      <c r="M39" s="22">
        <v>165654.84063702554</v>
      </c>
    </row>
    <row r="40" spans="1:60" ht="18.75" thickTop="1" x14ac:dyDescent="0.25">
      <c r="A40" s="12" t="s">
        <v>65</v>
      </c>
      <c r="B40" s="13">
        <v>1003934.02283</v>
      </c>
      <c r="C40" s="13">
        <v>724686.92680000002</v>
      </c>
      <c r="D40" s="13">
        <v>816626.99505999999</v>
      </c>
      <c r="E40" s="13">
        <v>236182.6728</v>
      </c>
      <c r="F40" s="13">
        <v>20024.254659999999</v>
      </c>
      <c r="G40" s="13">
        <v>1238014.3435200001</v>
      </c>
      <c r="H40" s="13">
        <v>191561.03090000001</v>
      </c>
      <c r="I40" s="13">
        <v>177934.99293000001</v>
      </c>
      <c r="J40" s="13">
        <v>202733.02106</v>
      </c>
      <c r="K40" s="13">
        <v>57829.120349999997</v>
      </c>
      <c r="L40" s="13">
        <v>325033.00318</v>
      </c>
      <c r="M40" s="13">
        <v>4994560.3840899998</v>
      </c>
    </row>
    <row r="41" spans="1:60" x14ac:dyDescent="0.25">
      <c r="A41" s="20" t="s">
        <v>204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135.536</v>
      </c>
      <c r="K41" s="13">
        <v>0</v>
      </c>
      <c r="L41" s="13">
        <v>0</v>
      </c>
      <c r="M41" s="13">
        <v>135.536</v>
      </c>
    </row>
    <row r="42" spans="1:60" x14ac:dyDescent="0.25">
      <c r="A42" s="14" t="s">
        <v>127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 spans="1:60" x14ac:dyDescent="0.25">
      <c r="A43" s="14" t="s">
        <v>66</v>
      </c>
      <c r="B43" s="16">
        <v>1003934.02283</v>
      </c>
      <c r="C43" s="16">
        <v>724686.92680000002</v>
      </c>
      <c r="D43" s="16">
        <v>816626.99505999999</v>
      </c>
      <c r="E43" s="16">
        <v>236182.6728</v>
      </c>
      <c r="F43" s="16">
        <v>20024.254659999999</v>
      </c>
      <c r="G43" s="16">
        <v>1238014.3435200001</v>
      </c>
      <c r="H43" s="16">
        <v>191561.03090000001</v>
      </c>
      <c r="I43" s="16">
        <v>177934.99293000001</v>
      </c>
      <c r="J43" s="16">
        <v>202868.55705999999</v>
      </c>
      <c r="K43" s="16">
        <v>57829.120349999997</v>
      </c>
      <c r="L43" s="16">
        <v>325033.00318</v>
      </c>
      <c r="M43" s="16">
        <v>4994695.9200900001</v>
      </c>
    </row>
    <row r="44" spans="1:60" s="17" customFormat="1" x14ac:dyDescent="0.25">
      <c r="A44" s="14" t="s">
        <v>55</v>
      </c>
      <c r="B44" s="16">
        <v>-91197.536009999996</v>
      </c>
      <c r="C44" s="16">
        <v>-51293.69644</v>
      </c>
      <c r="D44" s="16">
        <v>-114057.33199999999</v>
      </c>
      <c r="E44" s="16">
        <v>-2427.614</v>
      </c>
      <c r="F44" s="16">
        <v>-19257.187999999998</v>
      </c>
      <c r="G44" s="16">
        <v>336452.603</v>
      </c>
      <c r="H44" s="16">
        <v>-36101.408000000003</v>
      </c>
      <c r="I44" s="16">
        <v>-25820.913</v>
      </c>
      <c r="J44" s="16">
        <v>-64050.476549999999</v>
      </c>
      <c r="K44" s="16">
        <v>-12419.124</v>
      </c>
      <c r="L44" s="16">
        <v>-52403.877</v>
      </c>
      <c r="M44" s="16">
        <v>-132576.56199999998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8.75" thickBot="1" x14ac:dyDescent="0.3">
      <c r="A45" s="18" t="s">
        <v>67</v>
      </c>
      <c r="B45" s="19">
        <v>912736.48681999999</v>
      </c>
      <c r="C45" s="19">
        <v>673393.23036000005</v>
      </c>
      <c r="D45" s="19">
        <v>702569.66306000005</v>
      </c>
      <c r="E45" s="19">
        <v>233755.0588</v>
      </c>
      <c r="F45" s="19">
        <v>767.06665999999996</v>
      </c>
      <c r="G45" s="19">
        <v>1574466.94652</v>
      </c>
      <c r="H45" s="19">
        <v>155459.62289999999</v>
      </c>
      <c r="I45" s="19">
        <v>152114.07993000001</v>
      </c>
      <c r="J45" s="19">
        <v>138818.08051</v>
      </c>
      <c r="K45" s="19">
        <v>45409.996350000001</v>
      </c>
      <c r="L45" s="19">
        <v>272629.12618000002</v>
      </c>
      <c r="M45" s="19">
        <v>4862119.3580900002</v>
      </c>
    </row>
    <row r="46" spans="1:60" x14ac:dyDescent="0.25">
      <c r="A46" s="20" t="s">
        <v>100</v>
      </c>
      <c r="B46" s="13">
        <v>501967.01141500002</v>
      </c>
      <c r="C46" s="13">
        <v>362343.46340000001</v>
      </c>
      <c r="D46" s="13">
        <v>408313.49752999999</v>
      </c>
      <c r="E46" s="13">
        <v>118091.3364</v>
      </c>
      <c r="F46" s="13">
        <v>10012.127329999999</v>
      </c>
      <c r="G46" s="13">
        <v>619007.17176000006</v>
      </c>
      <c r="H46" s="13">
        <v>95780.515450000006</v>
      </c>
      <c r="I46" s="13">
        <v>88967.496465000004</v>
      </c>
      <c r="J46" s="13">
        <v>101434.27853</v>
      </c>
      <c r="K46" s="13">
        <v>28914.560174999999</v>
      </c>
      <c r="L46" s="13">
        <v>162516.50159</v>
      </c>
      <c r="M46" s="13">
        <v>2497347.9600450001</v>
      </c>
    </row>
    <row r="47" spans="1:60" ht="18.75" thickBot="1" x14ac:dyDescent="0.3">
      <c r="A47" s="21" t="s">
        <v>68</v>
      </c>
      <c r="B47" s="13">
        <v>456368.24341</v>
      </c>
      <c r="C47" s="13">
        <v>336696.61518000002</v>
      </c>
      <c r="D47" s="13">
        <v>351284.83153000002</v>
      </c>
      <c r="E47" s="13">
        <v>116877.5294</v>
      </c>
      <c r="F47" s="13">
        <v>383.53332999999998</v>
      </c>
      <c r="G47" s="13">
        <v>787233.47326</v>
      </c>
      <c r="H47" s="13">
        <v>77729.811449999994</v>
      </c>
      <c r="I47" s="13">
        <v>76057.039965000004</v>
      </c>
      <c r="J47" s="13">
        <v>69409.040255</v>
      </c>
      <c r="K47" s="13">
        <v>22704.998175000001</v>
      </c>
      <c r="L47" s="13">
        <v>136314.56309000001</v>
      </c>
      <c r="M47" s="13">
        <v>2431059.6790450001</v>
      </c>
    </row>
    <row r="48" spans="1:60" ht="18.75" thickTop="1" x14ac:dyDescent="0.25">
      <c r="A48" s="2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61" x14ac:dyDescent="0.25">
      <c r="A49" s="14" t="s">
        <v>69</v>
      </c>
      <c r="B49" s="13">
        <v>9328989.6047900002</v>
      </c>
      <c r="C49" s="13">
        <v>5463722.1686399998</v>
      </c>
      <c r="D49" s="13">
        <v>3594492.3626799998</v>
      </c>
      <c r="E49" s="13">
        <v>1731071.2029899999</v>
      </c>
      <c r="F49" s="13">
        <v>714091.32444999996</v>
      </c>
      <c r="G49" s="13">
        <v>12931288.245999999</v>
      </c>
      <c r="H49" s="13">
        <v>2996192.4790400001</v>
      </c>
      <c r="I49" s="13">
        <v>1262010.3674699999</v>
      </c>
      <c r="J49" s="13">
        <v>3417384.8458799999</v>
      </c>
      <c r="K49" s="13">
        <v>428505.78233000002</v>
      </c>
      <c r="L49" s="13">
        <v>2061505.99682</v>
      </c>
      <c r="M49" s="13">
        <v>43929254.38109</v>
      </c>
    </row>
    <row r="50" spans="1:61" ht="18.75" thickBot="1" x14ac:dyDescent="0.3">
      <c r="A50" s="25" t="s">
        <v>70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61" ht="18.75" thickTop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61" ht="18.75" thickBot="1" x14ac:dyDescent="0.3">
      <c r="A52" s="28" t="s">
        <v>71</v>
      </c>
      <c r="B52" s="13">
        <v>176900.39499999999</v>
      </c>
      <c r="C52" s="13">
        <v>114448.0702</v>
      </c>
      <c r="D52" s="13">
        <v>76901.730670000004</v>
      </c>
      <c r="E52" s="13">
        <v>36348.082219999997</v>
      </c>
      <c r="F52" s="13">
        <v>7746.4502899999998</v>
      </c>
      <c r="G52" s="13">
        <v>153396.43249000001</v>
      </c>
      <c r="H52" s="13">
        <v>59000</v>
      </c>
      <c r="I52" s="13">
        <v>15132.291509999999</v>
      </c>
      <c r="J52" s="13">
        <v>21439.321800000002</v>
      </c>
      <c r="K52" s="13">
        <v>8598.7276500000007</v>
      </c>
      <c r="L52" s="13">
        <v>28700.293109999999</v>
      </c>
      <c r="M52" s="13">
        <v>698611.79494000005</v>
      </c>
    </row>
    <row r="53" spans="1:61" x14ac:dyDescent="0.25">
      <c r="A53" s="20" t="s">
        <v>124</v>
      </c>
      <c r="B53" s="57">
        <v>73287.292000000001</v>
      </c>
      <c r="C53" s="57">
        <v>47414.200499999999</v>
      </c>
      <c r="D53" s="57">
        <v>31859.310390000006</v>
      </c>
      <c r="E53" s="57">
        <v>15058.49122</v>
      </c>
      <c r="F53" s="57">
        <v>3209.2436899999998</v>
      </c>
      <c r="G53" s="57">
        <v>63549.95059</v>
      </c>
      <c r="H53" s="57">
        <v>24442.857</v>
      </c>
      <c r="I53" s="57">
        <v>6269.0922</v>
      </c>
      <c r="J53" s="57">
        <v>8882.0047400000003</v>
      </c>
      <c r="K53" s="57">
        <v>3562.33005</v>
      </c>
      <c r="L53" s="57">
        <v>11890.121429999999</v>
      </c>
      <c r="M53" s="57">
        <v>289424.89380999998</v>
      </c>
    </row>
    <row r="54" spans="1:61" ht="18.75" thickBot="1" x14ac:dyDescent="0.3">
      <c r="A54" s="21" t="s">
        <v>125</v>
      </c>
      <c r="B54" s="22">
        <v>103613.103</v>
      </c>
      <c r="C54" s="22">
        <v>67033.869699999996</v>
      </c>
      <c r="D54" s="22">
        <v>45042.420279999998</v>
      </c>
      <c r="E54" s="22">
        <v>21289.591</v>
      </c>
      <c r="F54" s="22">
        <v>4537.2066000000004</v>
      </c>
      <c r="G54" s="22">
        <v>89846.481899999999</v>
      </c>
      <c r="H54" s="22">
        <v>34557.142999999996</v>
      </c>
      <c r="I54" s="22">
        <v>8863.19931</v>
      </c>
      <c r="J54" s="22">
        <v>12557.317059999999</v>
      </c>
      <c r="K54" s="22">
        <v>5036.3976000000002</v>
      </c>
      <c r="L54" s="22">
        <v>16810.171679999999</v>
      </c>
      <c r="M54" s="22">
        <v>409186.90113000001</v>
      </c>
    </row>
    <row r="55" spans="1:61" ht="18.75" thickTop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61" ht="18.75" x14ac:dyDescent="0.3">
      <c r="A56" s="29" t="s">
        <v>72</v>
      </c>
      <c r="B56" s="30" t="s">
        <v>1</v>
      </c>
      <c r="C56" s="30" t="s">
        <v>1</v>
      </c>
      <c r="D56" s="30" t="s">
        <v>1</v>
      </c>
      <c r="E56" s="30" t="s">
        <v>1</v>
      </c>
      <c r="F56" s="30" t="s">
        <v>1</v>
      </c>
      <c r="G56" s="30" t="s">
        <v>1</v>
      </c>
      <c r="H56" s="30" t="s">
        <v>1</v>
      </c>
      <c r="I56" s="30" t="s">
        <v>1</v>
      </c>
      <c r="J56" s="30" t="s">
        <v>1</v>
      </c>
      <c r="K56" s="30" t="s">
        <v>1</v>
      </c>
      <c r="L56" s="30" t="s">
        <v>1</v>
      </c>
      <c r="M56" s="31" t="s">
        <v>1</v>
      </c>
    </row>
    <row r="57" spans="1:61" ht="18.75" x14ac:dyDescent="0.3">
      <c r="A57" s="29" t="s">
        <v>73</v>
      </c>
      <c r="B57" s="31">
        <v>-41.505000000000003</v>
      </c>
      <c r="C57" s="31">
        <v>-46.925080000000001</v>
      </c>
      <c r="D57" s="31">
        <v>0</v>
      </c>
      <c r="E57" s="31">
        <v>0</v>
      </c>
      <c r="F57" s="31">
        <v>12.072839999999999</v>
      </c>
      <c r="G57" s="31">
        <v>0</v>
      </c>
      <c r="H57" s="31">
        <v>0</v>
      </c>
      <c r="I57" s="31">
        <v>14397.29449</v>
      </c>
      <c r="J57" s="31">
        <v>0</v>
      </c>
      <c r="K57" s="31">
        <v>0</v>
      </c>
      <c r="L57" s="31">
        <v>0</v>
      </c>
      <c r="M57" s="31">
        <v>14320.937250000001</v>
      </c>
    </row>
    <row r="58" spans="1:61" ht="18.75" x14ac:dyDescent="0.3">
      <c r="A58" s="29" t="s">
        <v>74</v>
      </c>
      <c r="B58" s="31">
        <v>197477.86192</v>
      </c>
      <c r="C58" s="31">
        <v>130318.959</v>
      </c>
      <c r="D58" s="31">
        <v>95447.912639999995</v>
      </c>
      <c r="E58" s="31">
        <v>9937.5249999999996</v>
      </c>
      <c r="F58" s="31">
        <v>9689.3240000000005</v>
      </c>
      <c r="G58" s="31">
        <v>282233.20400000003</v>
      </c>
      <c r="H58" s="31">
        <v>104817.87762</v>
      </c>
      <c r="I58" s="31">
        <v>7965.2960000000003</v>
      </c>
      <c r="J58" s="31">
        <v>7372.54637</v>
      </c>
      <c r="K58" s="31">
        <v>1713.847</v>
      </c>
      <c r="L58" s="31">
        <v>44919.483399999997</v>
      </c>
      <c r="M58" s="31">
        <v>891893.83695000003</v>
      </c>
    </row>
    <row r="59" spans="1:6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61" ht="21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6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61" ht="23.25" x14ac:dyDescent="0.35">
      <c r="A62" s="48"/>
      <c r="B62" s="5" t="str">
        <f>"Aufteilung der Einnahmen aus gemeinschaftlichen Steuern im " &amp; $D$1 &amp; " " &amp; $B$1 &amp; " auf Gebietskörperschaften nach Ländern"</f>
        <v>Aufteilung der Einnahmen aus gemeinschaftlichen Steuern im 3. Quartal 2020 auf Gebietskörperschaften nach Ländern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6" t="s">
        <v>75</v>
      </c>
      <c r="N62" s="7" t="s">
        <v>1</v>
      </c>
      <c r="BI62"/>
    </row>
    <row r="63" spans="1:61" ht="24" thickBot="1" x14ac:dyDescent="0.4">
      <c r="A63" s="48"/>
      <c r="B63" s="8"/>
      <c r="C63" s="8"/>
      <c r="D63" s="8"/>
      <c r="E63" s="8"/>
      <c r="F63" s="58" t="s">
        <v>117</v>
      </c>
      <c r="G63" s="8"/>
      <c r="H63" s="8"/>
      <c r="I63" s="8"/>
      <c r="J63" s="8"/>
      <c r="K63" s="8"/>
      <c r="M63" s="32"/>
    </row>
    <row r="64" spans="1:61" ht="18.75" thickTop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/>
      <c r="L64"/>
      <c r="M64"/>
      <c r="BF64" s="4"/>
      <c r="BG64" s="4"/>
      <c r="BH64" s="4"/>
    </row>
    <row r="65" spans="1:60" x14ac:dyDescent="0.25">
      <c r="A65" s="10" t="s">
        <v>31</v>
      </c>
      <c r="B65" s="10" t="s">
        <v>76</v>
      </c>
      <c r="C65" s="10" t="s">
        <v>77</v>
      </c>
      <c r="D65" s="10" t="s">
        <v>78</v>
      </c>
      <c r="E65" s="10" t="s">
        <v>79</v>
      </c>
      <c r="F65" s="10" t="s">
        <v>80</v>
      </c>
      <c r="G65" s="10"/>
      <c r="H65" s="10" t="s">
        <v>99</v>
      </c>
      <c r="I65" s="10"/>
      <c r="J65" s="10" t="s">
        <v>99</v>
      </c>
      <c r="K65"/>
      <c r="L65"/>
      <c r="M65"/>
      <c r="BF65" s="4"/>
      <c r="BG65" s="4"/>
      <c r="BH65" s="4"/>
    </row>
    <row r="66" spans="1:60" ht="18.75" thickBot="1" x14ac:dyDescent="0.3">
      <c r="A66" s="11" t="s">
        <v>43</v>
      </c>
      <c r="B66" s="11"/>
      <c r="C66" s="11" t="s">
        <v>81</v>
      </c>
      <c r="D66" s="11"/>
      <c r="E66" s="11" t="s">
        <v>82</v>
      </c>
      <c r="F66" s="11"/>
      <c r="G66" s="10"/>
      <c r="H66" s="11" t="s">
        <v>130</v>
      </c>
      <c r="I66" s="10"/>
      <c r="J66" s="11"/>
      <c r="K66"/>
      <c r="L66"/>
      <c r="M66"/>
      <c r="BF66" s="4"/>
      <c r="BG66" s="4"/>
      <c r="BH66" s="4"/>
    </row>
    <row r="67" spans="1:60" ht="18.75" thickTop="1" x14ac:dyDescent="0.25">
      <c r="A67" s="12" t="s">
        <v>84</v>
      </c>
      <c r="B67" s="13">
        <v>1063322.2511075002</v>
      </c>
      <c r="C67" s="13">
        <v>539945.77959000005</v>
      </c>
      <c r="D67" s="13">
        <v>1656077.9624699999</v>
      </c>
      <c r="E67" s="13">
        <v>788823.24485999998</v>
      </c>
      <c r="F67" s="13">
        <v>788441.50738499989</v>
      </c>
      <c r="G67" s="14"/>
      <c r="H67" s="13">
        <v>4836610.7454125006</v>
      </c>
      <c r="I67" s="14"/>
      <c r="J67" s="13">
        <v>60622169.528892502</v>
      </c>
      <c r="K67"/>
      <c r="L67"/>
      <c r="M67"/>
      <c r="BF67" s="4"/>
      <c r="BG67" s="4"/>
      <c r="BH67" s="4"/>
    </row>
    <row r="68" spans="1:60" x14ac:dyDescent="0.25">
      <c r="A68" s="14" t="s">
        <v>51</v>
      </c>
      <c r="B68" s="13">
        <v>-380926.93050000002</v>
      </c>
      <c r="C68" s="13">
        <v>-246284.68083</v>
      </c>
      <c r="D68" s="13">
        <v>-616879.83623999998</v>
      </c>
      <c r="E68" s="13">
        <v>-324453.64756999997</v>
      </c>
      <c r="F68" s="13">
        <v>-298044.26120999997</v>
      </c>
      <c r="G68" s="14"/>
      <c r="H68" s="13">
        <v>-1866589.35635</v>
      </c>
      <c r="I68" s="14"/>
      <c r="J68" s="13">
        <v>-13320262.189069999</v>
      </c>
      <c r="K68"/>
      <c r="L68"/>
      <c r="M68"/>
      <c r="BF68" s="4"/>
      <c r="BG68" s="4"/>
      <c r="BH68" s="4"/>
    </row>
    <row r="69" spans="1:60" x14ac:dyDescent="0.25">
      <c r="A69" s="14" t="s">
        <v>52</v>
      </c>
      <c r="B69" s="13">
        <v>3283.0849489613038</v>
      </c>
      <c r="C69" s="13">
        <v>2091.0240200645944</v>
      </c>
      <c r="D69" s="13">
        <v>3800.3173035576901</v>
      </c>
      <c r="E69" s="13">
        <v>2842.9872437985782</v>
      </c>
      <c r="F69" s="13">
        <v>2496.4708202090046</v>
      </c>
      <c r="G69" s="15"/>
      <c r="H69" s="13">
        <v>14513.884336591171</v>
      </c>
      <c r="I69" s="15"/>
      <c r="J69" s="13">
        <v>57541.363690000006</v>
      </c>
      <c r="K69"/>
      <c r="L69"/>
      <c r="M69"/>
      <c r="BF69" s="4"/>
      <c r="BG69" s="4"/>
      <c r="BH69" s="4"/>
    </row>
    <row r="70" spans="1:60" x14ac:dyDescent="0.25">
      <c r="A70" s="14" t="s">
        <v>53</v>
      </c>
      <c r="B70" s="13">
        <v>1876.8819617378999</v>
      </c>
      <c r="C70" s="13">
        <v>1257.8846481593996</v>
      </c>
      <c r="D70" s="13">
        <v>2970.9594216882001</v>
      </c>
      <c r="E70" s="13">
        <v>1461.1968985374001</v>
      </c>
      <c r="F70" s="13">
        <v>1647.5587195355999</v>
      </c>
      <c r="G70" s="33"/>
      <c r="H70" s="13">
        <v>9214.481649658499</v>
      </c>
      <c r="I70" s="33"/>
      <c r="J70" s="13">
        <v>111033.30291299999</v>
      </c>
      <c r="K70"/>
      <c r="L70"/>
      <c r="M70"/>
      <c r="BF70" s="4"/>
      <c r="BG70" s="4"/>
      <c r="BH70" s="4"/>
    </row>
    <row r="71" spans="1:60" x14ac:dyDescent="0.25">
      <c r="A71" s="14" t="s">
        <v>54</v>
      </c>
      <c r="B71" s="16">
        <v>687555.28751819942</v>
      </c>
      <c r="C71" s="16">
        <v>297010.00742822402</v>
      </c>
      <c r="D71" s="16">
        <v>1045969.4029552459</v>
      </c>
      <c r="E71" s="16">
        <v>468673.78143233602</v>
      </c>
      <c r="F71" s="16">
        <v>494541.27571474452</v>
      </c>
      <c r="G71" s="16"/>
      <c r="H71" s="16">
        <v>2993749.75504875</v>
      </c>
      <c r="I71" s="16"/>
      <c r="J71" s="16">
        <v>47470482.0064255</v>
      </c>
      <c r="K71"/>
      <c r="L71"/>
      <c r="M71"/>
      <c r="BF71" s="4"/>
      <c r="BG71" s="4"/>
      <c r="BH71" s="4"/>
    </row>
    <row r="72" spans="1:60" x14ac:dyDescent="0.25">
      <c r="A72" s="14" t="s">
        <v>55</v>
      </c>
      <c r="B72" s="16">
        <v>534401.8245791191</v>
      </c>
      <c r="C72" s="16">
        <v>240895.59985050946</v>
      </c>
      <c r="D72" s="16">
        <v>503167.82516916079</v>
      </c>
      <c r="E72" s="16">
        <v>313807.424855338</v>
      </c>
      <c r="F72" s="16">
        <v>295969.1256959812</v>
      </c>
      <c r="G72" s="33"/>
      <c r="H72" s="16">
        <v>1888241.8001501085</v>
      </c>
      <c r="I72" s="33"/>
      <c r="J72" s="16">
        <v>-2.4E-10</v>
      </c>
      <c r="K72"/>
      <c r="L72"/>
      <c r="M72"/>
      <c r="BF72" s="4"/>
      <c r="BG72" s="4"/>
      <c r="BH72" s="4"/>
    </row>
    <row r="73" spans="1:60" ht="18.75" thickBot="1" x14ac:dyDescent="0.3">
      <c r="A73" s="18" t="s">
        <v>56</v>
      </c>
      <c r="B73" s="19">
        <v>1221957.1120973185</v>
      </c>
      <c r="C73" s="19">
        <v>537905.60727873351</v>
      </c>
      <c r="D73" s="19">
        <v>1549137.2281244067</v>
      </c>
      <c r="E73" s="19">
        <v>782481.20628767402</v>
      </c>
      <c r="F73" s="19">
        <v>790510.40141072567</v>
      </c>
      <c r="G73" s="16"/>
      <c r="H73" s="19">
        <v>4881991.5551988585</v>
      </c>
      <c r="I73" s="16"/>
      <c r="J73" s="19">
        <v>47470482.0064255</v>
      </c>
      <c r="K73"/>
      <c r="L73"/>
      <c r="M73"/>
      <c r="BF73" s="4"/>
      <c r="BG73" s="4"/>
      <c r="BH73" s="4"/>
    </row>
    <row r="74" spans="1:60" x14ac:dyDescent="0.25">
      <c r="A74" s="20" t="s">
        <v>106</v>
      </c>
      <c r="B74" s="13">
        <v>292210.99719523476</v>
      </c>
      <c r="C74" s="13">
        <v>126229.25315699521</v>
      </c>
      <c r="D74" s="13">
        <v>444536.99625597952</v>
      </c>
      <c r="E74" s="13">
        <v>199186.35710874281</v>
      </c>
      <c r="F74" s="13">
        <v>210180.04217876642</v>
      </c>
      <c r="G74" s="13"/>
      <c r="H74" s="13">
        <v>1272343.6458957186</v>
      </c>
      <c r="I74" s="13"/>
      <c r="J74" s="13">
        <v>20174954.852730837</v>
      </c>
      <c r="K74"/>
      <c r="L74"/>
      <c r="M74"/>
      <c r="BF74" s="4"/>
      <c r="BG74" s="4"/>
      <c r="BH74" s="4"/>
    </row>
    <row r="75" spans="1:60" x14ac:dyDescent="0.25">
      <c r="A75" s="20" t="s">
        <v>57</v>
      </c>
      <c r="B75" s="13">
        <v>519331.77264136041</v>
      </c>
      <c r="C75" s="13">
        <v>228609.88309346174</v>
      </c>
      <c r="D75" s="13">
        <v>658383.32195287291</v>
      </c>
      <c r="E75" s="13">
        <v>332554.51267226145</v>
      </c>
      <c r="F75" s="13">
        <v>335966.92059955845</v>
      </c>
      <c r="G75" s="13"/>
      <c r="H75" s="13">
        <v>2074846.4109595148</v>
      </c>
      <c r="I75" s="13"/>
      <c r="J75" s="13">
        <v>20174954.852730837</v>
      </c>
      <c r="K75"/>
      <c r="L75"/>
      <c r="M75"/>
      <c r="BF75" s="4"/>
      <c r="BG75" s="4"/>
      <c r="BH75" s="4"/>
    </row>
    <row r="76" spans="1:60" ht="18.75" thickBot="1" x14ac:dyDescent="0.3">
      <c r="A76" s="21" t="s">
        <v>107</v>
      </c>
      <c r="B76" s="22">
        <v>183293.56681459778</v>
      </c>
      <c r="C76" s="22">
        <v>80685.841091810027</v>
      </c>
      <c r="D76" s="22">
        <v>232370.58421866101</v>
      </c>
      <c r="E76" s="22">
        <v>117372.18094315111</v>
      </c>
      <c r="F76" s="22">
        <v>118576.56021160886</v>
      </c>
      <c r="G76" s="13"/>
      <c r="H76" s="22">
        <v>732298.7332798288</v>
      </c>
      <c r="I76" s="13"/>
      <c r="J76" s="22">
        <v>7120572.3009638246</v>
      </c>
      <c r="K76"/>
      <c r="L76"/>
      <c r="M76"/>
      <c r="BF76" s="4"/>
      <c r="BG76" s="4"/>
      <c r="BH76" s="4"/>
    </row>
    <row r="77" spans="1:60" ht="18.75" thickTop="1" x14ac:dyDescent="0.25">
      <c r="A77" s="12" t="s">
        <v>58</v>
      </c>
      <c r="B77" s="13">
        <v>223488.90125125</v>
      </c>
      <c r="C77" s="13">
        <v>188207.8051</v>
      </c>
      <c r="D77" s="13">
        <v>316812.64192999998</v>
      </c>
      <c r="E77" s="13">
        <v>200729.61488000001</v>
      </c>
      <c r="F77" s="13">
        <v>182269.1731175</v>
      </c>
      <c r="G77" s="33"/>
      <c r="H77" s="13">
        <v>1111508.1362787499</v>
      </c>
      <c r="I77" s="33"/>
      <c r="J77" s="13">
        <v>13492324.643187394</v>
      </c>
      <c r="K77"/>
      <c r="L77"/>
      <c r="M77"/>
      <c r="BF77" s="4"/>
      <c r="BG77" s="4"/>
      <c r="BH77" s="4"/>
    </row>
    <row r="78" spans="1:60" x14ac:dyDescent="0.25">
      <c r="A78" s="20" t="s">
        <v>205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33"/>
      <c r="H78" s="13">
        <v>0</v>
      </c>
      <c r="I78" s="33"/>
      <c r="J78" s="13">
        <v>11.712</v>
      </c>
      <c r="K78"/>
      <c r="L78"/>
      <c r="M78"/>
      <c r="BF78" s="4"/>
      <c r="BG78" s="4"/>
      <c r="BH78" s="4"/>
    </row>
    <row r="79" spans="1:60" x14ac:dyDescent="0.25">
      <c r="A79" s="14" t="s">
        <v>127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33"/>
      <c r="H79" s="13">
        <v>0</v>
      </c>
      <c r="I79" s="33"/>
      <c r="J79" s="13">
        <v>0</v>
      </c>
      <c r="K79"/>
      <c r="L79"/>
      <c r="M79"/>
      <c r="BF79" s="4"/>
      <c r="BG79" s="4"/>
      <c r="BH79" s="4"/>
    </row>
    <row r="80" spans="1:60" ht="18.75" thickBot="1" x14ac:dyDescent="0.3">
      <c r="A80" s="18" t="s">
        <v>59</v>
      </c>
      <c r="B80" s="19">
        <v>223488.90125125</v>
      </c>
      <c r="C80" s="19">
        <v>188207.8051</v>
      </c>
      <c r="D80" s="19">
        <v>316812.64192999998</v>
      </c>
      <c r="E80" s="19">
        <v>200729.61488000001</v>
      </c>
      <c r="F80" s="19">
        <v>182269.1731175</v>
      </c>
      <c r="G80" s="13"/>
      <c r="H80" s="19">
        <v>1111508.1362787499</v>
      </c>
      <c r="I80" s="13"/>
      <c r="J80" s="19">
        <v>13492336.355187394</v>
      </c>
      <c r="K80"/>
      <c r="L80"/>
      <c r="M80"/>
      <c r="BF80" s="4"/>
      <c r="BG80" s="4"/>
      <c r="BH80" s="4"/>
    </row>
    <row r="81" spans="1:60" x14ac:dyDescent="0.25">
      <c r="A81" s="20" t="s">
        <v>104</v>
      </c>
      <c r="B81" s="13">
        <v>94982.783031781248</v>
      </c>
      <c r="C81" s="13">
        <v>79988.317167500005</v>
      </c>
      <c r="D81" s="13">
        <v>134645.37282024999</v>
      </c>
      <c r="E81" s="13">
        <v>85310.086324000004</v>
      </c>
      <c r="F81" s="13">
        <v>77464.398574937499</v>
      </c>
      <c r="G81" s="34"/>
      <c r="H81" s="13">
        <v>472390.95791846875</v>
      </c>
      <c r="I81" s="34"/>
      <c r="J81" s="13">
        <v>5734242.9509546421</v>
      </c>
      <c r="K81"/>
      <c r="L81"/>
      <c r="M81"/>
      <c r="BF81" s="4"/>
      <c r="BG81" s="4"/>
      <c r="BH81" s="4"/>
    </row>
    <row r="82" spans="1:60" x14ac:dyDescent="0.25">
      <c r="A82" s="20" t="s">
        <v>60</v>
      </c>
      <c r="B82" s="13">
        <v>94982.783031781248</v>
      </c>
      <c r="C82" s="13">
        <v>79988.317167500005</v>
      </c>
      <c r="D82" s="13">
        <v>134645.37282024999</v>
      </c>
      <c r="E82" s="13">
        <v>85310.086324000004</v>
      </c>
      <c r="F82" s="13">
        <v>77464.398574937499</v>
      </c>
      <c r="G82" s="14"/>
      <c r="H82" s="13">
        <v>472390.95791846875</v>
      </c>
      <c r="I82" s="14"/>
      <c r="J82" s="13">
        <v>5734242.9509546421</v>
      </c>
      <c r="K82"/>
      <c r="L82"/>
      <c r="M82"/>
      <c r="BF82" s="4"/>
      <c r="BG82" s="4"/>
      <c r="BH82" s="4"/>
    </row>
    <row r="83" spans="1:60" ht="18.75" thickBot="1" x14ac:dyDescent="0.3">
      <c r="A83" s="21" t="s">
        <v>105</v>
      </c>
      <c r="B83" s="22">
        <v>33523.335187687502</v>
      </c>
      <c r="C83" s="22">
        <v>28231.170764999999</v>
      </c>
      <c r="D83" s="22">
        <v>47521.8962895</v>
      </c>
      <c r="E83" s="22">
        <v>30109.442232000001</v>
      </c>
      <c r="F83" s="22">
        <v>27340.375967625001</v>
      </c>
      <c r="G83" s="14"/>
      <c r="H83" s="22">
        <v>166726.2204418125</v>
      </c>
      <c r="I83" s="14"/>
      <c r="J83" s="22">
        <v>2023850.4532781092</v>
      </c>
      <c r="K83"/>
      <c r="L83"/>
      <c r="M83"/>
      <c r="BF83" s="4"/>
      <c r="BG83" s="4"/>
      <c r="BH83" s="4"/>
    </row>
    <row r="84" spans="1:60" ht="18.75" thickTop="1" x14ac:dyDescent="0.25">
      <c r="A84" s="12" t="s">
        <v>61</v>
      </c>
      <c r="B84" s="13">
        <v>52273.462550000004</v>
      </c>
      <c r="C84" s="13">
        <v>30710.877120000001</v>
      </c>
      <c r="D84" s="13">
        <v>79700.000190000006</v>
      </c>
      <c r="E84" s="13">
        <v>52138.102919999998</v>
      </c>
      <c r="F84" s="13">
        <v>42032.098400000003</v>
      </c>
      <c r="G84" s="33"/>
      <c r="H84" s="13">
        <v>256854.54118</v>
      </c>
      <c r="I84" s="33"/>
      <c r="J84" s="13">
        <v>6306667.5810000002</v>
      </c>
      <c r="K84"/>
      <c r="L84"/>
      <c r="M84"/>
      <c r="BF84" s="4"/>
      <c r="BG84" s="4"/>
      <c r="BH84" s="4"/>
    </row>
    <row r="85" spans="1:60" x14ac:dyDescent="0.25">
      <c r="A85" s="20" t="s">
        <v>206</v>
      </c>
      <c r="B85" s="13">
        <v>168.83635000000001</v>
      </c>
      <c r="C85" s="13">
        <v>97.210560000000001</v>
      </c>
      <c r="D85" s="13">
        <v>733.75329999999997</v>
      </c>
      <c r="E85" s="13">
        <v>165.72554</v>
      </c>
      <c r="F85" s="13">
        <v>209.28934000000001</v>
      </c>
      <c r="G85" s="33"/>
      <c r="H85" s="13">
        <v>1374.8150900000001</v>
      </c>
      <c r="I85" s="33"/>
      <c r="J85" s="13">
        <v>81172.92078</v>
      </c>
      <c r="K85"/>
      <c r="L85"/>
      <c r="M85"/>
      <c r="BF85" s="4"/>
      <c r="BG85" s="4"/>
      <c r="BH85" s="4"/>
    </row>
    <row r="86" spans="1:60" x14ac:dyDescent="0.25">
      <c r="A86" s="14" t="s">
        <v>128</v>
      </c>
      <c r="B86" s="13">
        <v>-5716.3435799999997</v>
      </c>
      <c r="C86" s="13">
        <v>-2517.77558</v>
      </c>
      <c r="D86" s="13">
        <v>-7042.3283799999999</v>
      </c>
      <c r="E86" s="13">
        <v>-3074.7039599999998</v>
      </c>
      <c r="F86" s="13">
        <v>-3209.72714</v>
      </c>
      <c r="G86" s="33"/>
      <c r="H86" s="13">
        <v>-21560.878639999999</v>
      </c>
      <c r="I86" s="33"/>
      <c r="J86" s="13">
        <v>-457202.33600000001</v>
      </c>
      <c r="K86"/>
      <c r="L86"/>
      <c r="M86"/>
      <c r="BF86" s="4"/>
      <c r="BG86" s="4"/>
      <c r="BH86" s="4"/>
    </row>
    <row r="87" spans="1:60" ht="18.75" thickBot="1" x14ac:dyDescent="0.3">
      <c r="A87" s="18" t="s">
        <v>85</v>
      </c>
      <c r="B87" s="19">
        <v>46725.955320000001</v>
      </c>
      <c r="C87" s="19">
        <v>28290.312099999999</v>
      </c>
      <c r="D87" s="19">
        <v>73391.425109999996</v>
      </c>
      <c r="E87" s="19">
        <v>49229.124499999998</v>
      </c>
      <c r="F87" s="19">
        <v>39031.660600000003</v>
      </c>
      <c r="G87" s="13"/>
      <c r="H87" s="19">
        <v>236668.47763000001</v>
      </c>
      <c r="I87" s="13"/>
      <c r="J87" s="19">
        <v>5930638.1657800004</v>
      </c>
      <c r="K87"/>
      <c r="L87"/>
      <c r="M87"/>
      <c r="BF87" s="4"/>
      <c r="BG87" s="4"/>
      <c r="BH87" s="4"/>
    </row>
    <row r="88" spans="1:60" x14ac:dyDescent="0.25">
      <c r="A88" s="20" t="s">
        <v>103</v>
      </c>
      <c r="B88" s="13">
        <v>23362.97766</v>
      </c>
      <c r="C88" s="13">
        <v>14145.15605</v>
      </c>
      <c r="D88" s="13">
        <v>36695.712554999998</v>
      </c>
      <c r="E88" s="13">
        <v>24614.562249999999</v>
      </c>
      <c r="F88" s="13">
        <v>19515.830300000001</v>
      </c>
      <c r="G88" s="34"/>
      <c r="H88" s="13">
        <v>118334.238815</v>
      </c>
      <c r="I88" s="34"/>
      <c r="J88" s="13">
        <v>2965319.0828900002</v>
      </c>
      <c r="K88"/>
      <c r="L88"/>
      <c r="M88"/>
      <c r="BF88" s="4"/>
      <c r="BG88" s="4"/>
      <c r="BH88" s="4"/>
    </row>
    <row r="89" spans="1:60" ht="18.75" thickBot="1" x14ac:dyDescent="0.3">
      <c r="A89" s="21" t="s">
        <v>63</v>
      </c>
      <c r="B89" s="22">
        <v>23362.97766</v>
      </c>
      <c r="C89" s="22">
        <v>14145.15605</v>
      </c>
      <c r="D89" s="22">
        <v>36695.712554999998</v>
      </c>
      <c r="E89" s="22">
        <v>24614.562249999999</v>
      </c>
      <c r="F89" s="22">
        <v>19515.830300000001</v>
      </c>
      <c r="G89" s="14"/>
      <c r="H89" s="22">
        <v>118334.238815</v>
      </c>
      <c r="I89" s="14"/>
      <c r="J89" s="22">
        <v>2965319.0828900002</v>
      </c>
      <c r="K89"/>
      <c r="L89"/>
      <c r="M89"/>
      <c r="BF89" s="4"/>
      <c r="BG89" s="4"/>
      <c r="BH89" s="4"/>
    </row>
    <row r="90" spans="1:60" ht="18.75" thickTop="1" x14ac:dyDescent="0.25">
      <c r="A90" s="14" t="s">
        <v>1</v>
      </c>
      <c r="B90" s="13" t="s">
        <v>1</v>
      </c>
      <c r="C90" s="13" t="s">
        <v>1</v>
      </c>
      <c r="D90" s="13" t="s">
        <v>1</v>
      </c>
      <c r="E90" s="13" t="s">
        <v>1</v>
      </c>
      <c r="F90" s="13" t="s">
        <v>1</v>
      </c>
      <c r="G90" s="34"/>
      <c r="H90" s="13" t="s">
        <v>1</v>
      </c>
      <c r="I90" s="34"/>
      <c r="J90" s="13" t="s">
        <v>1</v>
      </c>
      <c r="K90"/>
      <c r="L90"/>
      <c r="M90"/>
      <c r="BF90" s="4"/>
      <c r="BG90" s="4"/>
      <c r="BH90" s="4"/>
    </row>
    <row r="91" spans="1:60" x14ac:dyDescent="0.25">
      <c r="A91" s="12" t="s">
        <v>151</v>
      </c>
      <c r="B91" s="13">
        <v>922.55862000000002</v>
      </c>
      <c r="C91" s="13">
        <v>628.99482999999998</v>
      </c>
      <c r="D91" s="13">
        <v>3590.6569</v>
      </c>
      <c r="E91" s="13">
        <v>850.72769000000005</v>
      </c>
      <c r="F91" s="13">
        <v>1413.1887899999999</v>
      </c>
      <c r="G91" s="15"/>
      <c r="H91" s="13">
        <v>7406.1268300000002</v>
      </c>
      <c r="I91" s="15"/>
      <c r="J91" s="13">
        <v>1461404.48881</v>
      </c>
      <c r="K91"/>
      <c r="L91"/>
      <c r="M91"/>
      <c r="BF91" s="4"/>
      <c r="BG91" s="4"/>
      <c r="BH91" s="4"/>
    </row>
    <row r="92" spans="1:60" x14ac:dyDescent="0.25">
      <c r="A92" s="14" t="s">
        <v>129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33"/>
      <c r="H92" s="13">
        <v>0</v>
      </c>
      <c r="I92" s="33"/>
      <c r="J92" s="13">
        <v>0</v>
      </c>
      <c r="K92"/>
      <c r="L92"/>
      <c r="M92"/>
      <c r="BF92" s="4"/>
      <c r="BG92" s="4"/>
      <c r="BH92" s="4"/>
    </row>
    <row r="93" spans="1:60" x14ac:dyDescent="0.25">
      <c r="A93" s="14" t="s">
        <v>152</v>
      </c>
      <c r="B93" s="16">
        <v>922.55862000000002</v>
      </c>
      <c r="C93" s="16">
        <v>628.99482999999998</v>
      </c>
      <c r="D93" s="16">
        <v>3590.6569</v>
      </c>
      <c r="E93" s="16">
        <v>850.72769000000005</v>
      </c>
      <c r="F93" s="16">
        <v>1413.1887899999999</v>
      </c>
      <c r="G93" s="16"/>
      <c r="H93" s="16">
        <v>7406.1268300000002</v>
      </c>
      <c r="I93" s="16"/>
      <c r="J93" s="16">
        <v>1461404.48881</v>
      </c>
      <c r="K93"/>
      <c r="L93"/>
      <c r="M93"/>
      <c r="BF93" s="4"/>
      <c r="BG93" s="4"/>
      <c r="BH93" s="4"/>
    </row>
    <row r="94" spans="1:60" x14ac:dyDescent="0.25">
      <c r="A94" s="14" t="s">
        <v>55</v>
      </c>
      <c r="B94" s="16">
        <v>32270.117482455098</v>
      </c>
      <c r="C94" s="16">
        <v>5027.7812961751479</v>
      </c>
      <c r="D94" s="16">
        <v>17907.71748560077</v>
      </c>
      <c r="E94" s="16">
        <v>8581.0304023226035</v>
      </c>
      <c r="F94" s="16">
        <v>9754.7100049003093</v>
      </c>
      <c r="G94" s="33"/>
      <c r="H94" s="16">
        <v>73541.356671453934</v>
      </c>
      <c r="I94" s="33"/>
      <c r="J94" s="16">
        <v>2.11E-10</v>
      </c>
      <c r="K94"/>
      <c r="L94"/>
      <c r="M94"/>
      <c r="BF94" s="4"/>
      <c r="BG94" s="4"/>
      <c r="BH94" s="4"/>
    </row>
    <row r="95" spans="1:60" ht="18.75" thickBot="1" x14ac:dyDescent="0.3">
      <c r="A95" s="28" t="s">
        <v>153</v>
      </c>
      <c r="B95" s="19">
        <v>33192.676102455094</v>
      </c>
      <c r="C95" s="19">
        <v>5656.7761261751484</v>
      </c>
      <c r="D95" s="19">
        <v>21498.374385600771</v>
      </c>
      <c r="E95" s="19">
        <v>9431.7580923226033</v>
      </c>
      <c r="F95" s="19">
        <v>11167.898794900309</v>
      </c>
      <c r="G95" s="16"/>
      <c r="H95" s="19">
        <v>80947.483501453928</v>
      </c>
      <c r="I95" s="16"/>
      <c r="J95" s="19">
        <v>1461404.4888100002</v>
      </c>
      <c r="K95"/>
      <c r="L95"/>
      <c r="M95"/>
      <c r="BF95" s="4"/>
      <c r="BG95" s="4"/>
      <c r="BH95" s="4"/>
    </row>
    <row r="96" spans="1:60" x14ac:dyDescent="0.25">
      <c r="A96" s="20" t="s">
        <v>101</v>
      </c>
      <c r="B96" s="13">
        <v>405.92579280000001</v>
      </c>
      <c r="C96" s="13">
        <v>276.75772519999998</v>
      </c>
      <c r="D96" s="13">
        <v>1579.889036</v>
      </c>
      <c r="E96" s="13">
        <v>374.32018360000001</v>
      </c>
      <c r="F96" s="13">
        <v>621.80306759999996</v>
      </c>
      <c r="G96" s="13"/>
      <c r="H96" s="13">
        <v>3258.6958052</v>
      </c>
      <c r="I96" s="13"/>
      <c r="J96" s="13">
        <v>643017.97507639998</v>
      </c>
      <c r="K96"/>
      <c r="L96"/>
      <c r="M96"/>
      <c r="BF96" s="4"/>
      <c r="BG96" s="4"/>
      <c r="BH96" s="4"/>
    </row>
    <row r="97" spans="1:60" x14ac:dyDescent="0.25">
      <c r="A97" s="20" t="s">
        <v>64</v>
      </c>
      <c r="B97" s="13">
        <v>14604.777485080243</v>
      </c>
      <c r="C97" s="13">
        <v>2488.981495517065</v>
      </c>
      <c r="D97" s="13">
        <v>9459.2847296643395</v>
      </c>
      <c r="E97" s="13">
        <v>4149.9735606219456</v>
      </c>
      <c r="F97" s="13">
        <v>4913.8754697561362</v>
      </c>
      <c r="G97" s="13"/>
      <c r="H97" s="13">
        <v>35616.892740639727</v>
      </c>
      <c r="I97" s="13"/>
      <c r="J97" s="13">
        <v>643017.97507640009</v>
      </c>
      <c r="K97"/>
      <c r="L97"/>
      <c r="M97"/>
      <c r="BF97" s="4"/>
      <c r="BG97" s="4"/>
      <c r="BH97" s="4"/>
    </row>
    <row r="98" spans="1:60" ht="18.75" thickBot="1" x14ac:dyDescent="0.3">
      <c r="A98" s="21" t="s">
        <v>102</v>
      </c>
      <c r="B98" s="22">
        <v>3983.1211322946115</v>
      </c>
      <c r="C98" s="22">
        <v>678.81313514101771</v>
      </c>
      <c r="D98" s="22">
        <v>2579.8049262720924</v>
      </c>
      <c r="E98" s="22">
        <v>1131.8109710787123</v>
      </c>
      <c r="F98" s="22">
        <v>1340.1478553880372</v>
      </c>
      <c r="G98" s="13"/>
      <c r="H98" s="22">
        <v>9713.6980201744718</v>
      </c>
      <c r="I98" s="13"/>
      <c r="J98" s="22">
        <v>175368.53865720003</v>
      </c>
      <c r="K98"/>
      <c r="L98"/>
      <c r="M98"/>
      <c r="BF98" s="4"/>
      <c r="BG98" s="4"/>
      <c r="BH98" s="4"/>
    </row>
    <row r="99" spans="1:60" ht="18.75" thickTop="1" x14ac:dyDescent="0.25">
      <c r="A99" s="12" t="s">
        <v>65</v>
      </c>
      <c r="B99" s="13">
        <v>86489.107681249996</v>
      </c>
      <c r="C99" s="13">
        <v>46519.164500000006</v>
      </c>
      <c r="D99" s="13">
        <v>147150.55718</v>
      </c>
      <c r="E99" s="13">
        <v>69107.556429999997</v>
      </c>
      <c r="F99" s="13">
        <v>66995.130837500008</v>
      </c>
      <c r="G99" s="14"/>
      <c r="H99" s="13">
        <v>416261.51662875002</v>
      </c>
      <c r="I99" s="14"/>
      <c r="J99" s="13">
        <v>5410821.9007187504</v>
      </c>
      <c r="K99"/>
      <c r="L99"/>
      <c r="M99"/>
      <c r="BF99" s="4"/>
      <c r="BG99" s="4"/>
      <c r="BH99" s="4"/>
    </row>
    <row r="100" spans="1:60" x14ac:dyDescent="0.25">
      <c r="A100" s="20" t="s">
        <v>207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20"/>
      <c r="H100" s="13">
        <v>0</v>
      </c>
      <c r="I100" s="20"/>
      <c r="J100" s="13">
        <v>135.536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4"/>
      <c r="BG100" s="4"/>
      <c r="BH100" s="4"/>
    </row>
    <row r="101" spans="1:60" x14ac:dyDescent="0.25">
      <c r="A101" s="14" t="s">
        <v>128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4"/>
      <c r="H101" s="13">
        <v>0</v>
      </c>
      <c r="I101" s="14"/>
      <c r="J101" s="13">
        <v>0</v>
      </c>
      <c r="K101"/>
      <c r="L101"/>
      <c r="M101"/>
      <c r="BF101" s="4"/>
      <c r="BG101" s="4"/>
      <c r="BH101" s="4"/>
    </row>
    <row r="102" spans="1:60" x14ac:dyDescent="0.25">
      <c r="A102" s="14" t="s">
        <v>66</v>
      </c>
      <c r="B102" s="16">
        <v>86489.107681249996</v>
      </c>
      <c r="C102" s="16">
        <v>46519.164500000006</v>
      </c>
      <c r="D102" s="16">
        <v>147150.55718</v>
      </c>
      <c r="E102" s="16">
        <v>69107.556429999997</v>
      </c>
      <c r="F102" s="16">
        <v>66995.130837500008</v>
      </c>
      <c r="G102" s="13"/>
      <c r="H102" s="16">
        <v>416261.51662875002</v>
      </c>
      <c r="I102" s="13"/>
      <c r="J102" s="16">
        <v>5410957.4367187498</v>
      </c>
      <c r="K102"/>
      <c r="L102"/>
      <c r="M102"/>
      <c r="BF102" s="4"/>
      <c r="BG102" s="4"/>
      <c r="BH102" s="4"/>
    </row>
    <row r="103" spans="1:60" x14ac:dyDescent="0.25">
      <c r="A103" s="35" t="s">
        <v>55</v>
      </c>
      <c r="B103" s="16">
        <v>-5288.8760000000002</v>
      </c>
      <c r="C103" s="16">
        <v>35335.980000000003</v>
      </c>
      <c r="D103" s="16">
        <v>54113.358</v>
      </c>
      <c r="E103" s="16">
        <v>24679.368999999999</v>
      </c>
      <c r="F103" s="16">
        <v>23736.731</v>
      </c>
      <c r="G103" s="33"/>
      <c r="H103" s="16">
        <v>132576.56200000001</v>
      </c>
      <c r="I103" s="33"/>
      <c r="J103" s="16">
        <v>9.9999999999999994E-12</v>
      </c>
      <c r="K103"/>
      <c r="L103"/>
      <c r="M103"/>
      <c r="BF103" s="4"/>
      <c r="BG103" s="4"/>
      <c r="BH103" s="4"/>
    </row>
    <row r="104" spans="1:60" ht="18.75" thickBot="1" x14ac:dyDescent="0.3">
      <c r="A104" s="36" t="s">
        <v>67</v>
      </c>
      <c r="B104" s="19">
        <v>81200.231681249992</v>
      </c>
      <c r="C104" s="19">
        <v>81855.144500000009</v>
      </c>
      <c r="D104" s="19">
        <v>201263.91518000001</v>
      </c>
      <c r="E104" s="19">
        <v>93786.925430000003</v>
      </c>
      <c r="F104" s="19">
        <v>90731.861837500008</v>
      </c>
      <c r="G104" s="16"/>
      <c r="H104" s="19">
        <v>548838.07862875005</v>
      </c>
      <c r="I104" s="16"/>
      <c r="J104" s="19">
        <v>5410957.4367187498</v>
      </c>
      <c r="K104"/>
      <c r="L104"/>
      <c r="M104"/>
      <c r="BF104" s="4"/>
      <c r="BG104" s="4"/>
      <c r="BH104" s="4"/>
    </row>
    <row r="105" spans="1:60" x14ac:dyDescent="0.25">
      <c r="A105" s="20" t="s">
        <v>100</v>
      </c>
      <c r="B105" s="13">
        <v>43244.553840624998</v>
      </c>
      <c r="C105" s="13">
        <v>23259.582250000003</v>
      </c>
      <c r="D105" s="13">
        <v>73575.278590000002</v>
      </c>
      <c r="E105" s="13">
        <v>34553.778214999998</v>
      </c>
      <c r="F105" s="13">
        <v>33497.565418750004</v>
      </c>
      <c r="G105" s="13"/>
      <c r="H105" s="13">
        <v>208130.75831437501</v>
      </c>
      <c r="I105" s="13"/>
      <c r="J105" s="13">
        <v>2705478.7183593749</v>
      </c>
      <c r="K105"/>
      <c r="L105"/>
      <c r="M105"/>
      <c r="BF105" s="4"/>
      <c r="BG105" s="4"/>
      <c r="BH105" s="4"/>
    </row>
    <row r="106" spans="1:60" ht="18.75" thickBot="1" x14ac:dyDescent="0.3">
      <c r="A106" s="21" t="s">
        <v>68</v>
      </c>
      <c r="B106" s="22">
        <v>40600.115840624996</v>
      </c>
      <c r="C106" s="22">
        <v>40927.572250000005</v>
      </c>
      <c r="D106" s="22">
        <v>100631.95759000001</v>
      </c>
      <c r="E106" s="22">
        <v>46893.462715000001</v>
      </c>
      <c r="F106" s="22">
        <v>45365.930918750004</v>
      </c>
      <c r="G106" s="13"/>
      <c r="H106" s="22">
        <v>274419.03931437503</v>
      </c>
      <c r="I106" s="13"/>
      <c r="J106" s="22">
        <v>2705478.7183593749</v>
      </c>
      <c r="K106"/>
      <c r="L106"/>
      <c r="M106"/>
      <c r="BF106" s="4"/>
      <c r="BG106" s="4"/>
      <c r="BH106" s="4"/>
    </row>
    <row r="107" spans="1:60" ht="18.75" thickTop="1" x14ac:dyDescent="0.25">
      <c r="A107" s="20"/>
      <c r="B107" s="24"/>
      <c r="C107" s="24"/>
      <c r="D107" s="24"/>
      <c r="E107" s="24"/>
      <c r="F107" s="24"/>
      <c r="G107" s="14"/>
      <c r="H107" s="24"/>
      <c r="I107" s="14"/>
      <c r="J107" s="24"/>
      <c r="K107"/>
      <c r="L107"/>
      <c r="M107"/>
      <c r="BF107" s="4"/>
      <c r="BG107" s="4"/>
      <c r="BH107" s="4"/>
    </row>
    <row r="108" spans="1:60" x14ac:dyDescent="0.25">
      <c r="A108" s="14" t="s">
        <v>86</v>
      </c>
      <c r="B108" s="13">
        <v>921578.55804999999</v>
      </c>
      <c r="C108" s="13">
        <v>416512.68465000001</v>
      </c>
      <c r="D108" s="13">
        <v>1470690.7725800001</v>
      </c>
      <c r="E108" s="13">
        <v>585596.68145000003</v>
      </c>
      <c r="F108" s="13">
        <v>609554.68975000002</v>
      </c>
      <c r="G108" s="14"/>
      <c r="H108" s="13">
        <v>4003933.3864799999</v>
      </c>
      <c r="I108" s="14"/>
      <c r="J108" s="13">
        <v>47933187.767569996</v>
      </c>
      <c r="K108"/>
      <c r="L108"/>
      <c r="M108"/>
      <c r="BF108" s="4"/>
      <c r="BG108" s="4"/>
      <c r="BH108" s="4"/>
    </row>
    <row r="109" spans="1:60" ht="18.75" thickBot="1" x14ac:dyDescent="0.3">
      <c r="A109" s="14" t="s">
        <v>70</v>
      </c>
      <c r="B109" s="26"/>
      <c r="C109" s="26"/>
      <c r="D109" s="26"/>
      <c r="E109" s="26"/>
      <c r="F109" s="26"/>
      <c r="G109" s="14"/>
      <c r="H109" s="26"/>
      <c r="I109" s="14"/>
      <c r="J109" s="26"/>
      <c r="K109"/>
      <c r="L109"/>
      <c r="M109"/>
      <c r="BF109" s="4"/>
      <c r="BG109" s="4"/>
      <c r="BH109" s="4"/>
    </row>
    <row r="110" spans="1:60" ht="18.75" thickTop="1" x14ac:dyDescent="0.25">
      <c r="A110" s="37"/>
      <c r="B110" s="27"/>
      <c r="C110" s="27"/>
      <c r="D110" s="27"/>
      <c r="E110" s="27"/>
      <c r="F110" s="27"/>
      <c r="G110" s="14"/>
      <c r="H110" s="27"/>
      <c r="I110" s="14"/>
      <c r="J110" s="27"/>
      <c r="K110"/>
      <c r="L110"/>
      <c r="M110"/>
      <c r="BF110" s="4"/>
      <c r="BG110" s="4"/>
      <c r="BH110" s="4"/>
    </row>
    <row r="111" spans="1:60" ht="18.75" thickBot="1" x14ac:dyDescent="0.3">
      <c r="A111" s="28" t="s">
        <v>71</v>
      </c>
      <c r="B111" s="23">
        <v>19835.663</v>
      </c>
      <c r="C111" s="23">
        <v>15317.398300000003</v>
      </c>
      <c r="D111" s="23">
        <v>20808.560219999999</v>
      </c>
      <c r="E111" s="23">
        <v>15423.535</v>
      </c>
      <c r="F111" s="23">
        <v>11575.59555</v>
      </c>
      <c r="G111" s="14"/>
      <c r="H111" s="23">
        <v>82960.752070000002</v>
      </c>
      <c r="I111" s="14"/>
      <c r="J111" s="23">
        <v>781572.54700999998</v>
      </c>
      <c r="K111"/>
      <c r="L111"/>
      <c r="M111"/>
      <c r="BF111" s="4"/>
      <c r="BG111" s="4"/>
      <c r="BH111" s="4"/>
    </row>
    <row r="112" spans="1:60" x14ac:dyDescent="0.25">
      <c r="A112" s="20" t="s">
        <v>126</v>
      </c>
      <c r="B112" s="13">
        <v>8217.6318100000008</v>
      </c>
      <c r="C112" s="13">
        <v>6345.7792900000004</v>
      </c>
      <c r="D112" s="13">
        <v>8620.6893299999974</v>
      </c>
      <c r="E112" s="13">
        <v>6389.75</v>
      </c>
      <c r="F112" s="13">
        <v>4795.6038707142861</v>
      </c>
      <c r="G112" s="13"/>
      <c r="H112" s="13">
        <v>34369.454300714286</v>
      </c>
      <c r="I112" s="13"/>
      <c r="J112" s="13">
        <v>323794.34811071429</v>
      </c>
      <c r="K112"/>
      <c r="L112"/>
      <c r="M112"/>
      <c r="BF112" s="4"/>
      <c r="BG112" s="4"/>
      <c r="BH112" s="4"/>
    </row>
    <row r="113" spans="1:61" ht="18.75" thickBot="1" x14ac:dyDescent="0.3">
      <c r="A113" s="20" t="s">
        <v>125</v>
      </c>
      <c r="B113" s="13">
        <v>11618.03119</v>
      </c>
      <c r="C113" s="13">
        <v>8971.6190100000022</v>
      </c>
      <c r="D113" s="13">
        <v>12187.87089</v>
      </c>
      <c r="E113" s="13">
        <v>9033.7849999999999</v>
      </c>
      <c r="F113" s="13">
        <v>6779.9916792857139</v>
      </c>
      <c r="G113" s="13"/>
      <c r="H113" s="13">
        <v>48591.297769285717</v>
      </c>
      <c r="I113" s="13"/>
      <c r="J113" s="22">
        <v>457778.19889928569</v>
      </c>
      <c r="K113"/>
      <c r="L113"/>
      <c r="M113"/>
      <c r="BF113" s="4"/>
      <c r="BG113" s="4"/>
      <c r="BH113" s="4"/>
    </row>
    <row r="114" spans="1:61" ht="18.75" thickTop="1" x14ac:dyDescent="0.25">
      <c r="A114" s="39"/>
      <c r="B114" s="52"/>
      <c r="C114" s="52"/>
      <c r="D114" s="52"/>
      <c r="E114" s="52"/>
      <c r="F114" s="52"/>
      <c r="G114" s="52"/>
      <c r="H114" s="38"/>
      <c r="I114" s="52"/>
      <c r="J114" s="17"/>
      <c r="K114" s="31"/>
      <c r="L114" s="17"/>
      <c r="M114"/>
      <c r="BH114" s="4"/>
    </row>
    <row r="115" spans="1:61" ht="18.75" x14ac:dyDescent="0.3">
      <c r="A115" s="29" t="s">
        <v>72</v>
      </c>
      <c r="B115" s="30" t="s">
        <v>1</v>
      </c>
      <c r="C115" s="30" t="s">
        <v>1</v>
      </c>
      <c r="D115" s="30" t="s">
        <v>1</v>
      </c>
      <c r="E115" s="30" t="s">
        <v>1</v>
      </c>
      <c r="F115" s="30" t="s">
        <v>1</v>
      </c>
      <c r="G115" s="30"/>
      <c r="H115" s="17" t="s">
        <v>1</v>
      </c>
      <c r="I115" s="30"/>
      <c r="J115" s="17" t="s">
        <v>1</v>
      </c>
      <c r="K115" s="56"/>
      <c r="L115" s="17" t="s">
        <v>1</v>
      </c>
      <c r="M115"/>
      <c r="BH115" s="4"/>
    </row>
    <row r="116" spans="1:61" ht="18.75" x14ac:dyDescent="0.3">
      <c r="A116" s="29" t="s">
        <v>73</v>
      </c>
      <c r="B116" s="31">
        <v>0</v>
      </c>
      <c r="C116" s="31">
        <v>0</v>
      </c>
      <c r="D116" s="31">
        <v>0</v>
      </c>
      <c r="E116" s="31">
        <v>0</v>
      </c>
      <c r="F116" s="31">
        <v>0</v>
      </c>
      <c r="G116" s="31"/>
      <c r="H116" s="31">
        <v>0</v>
      </c>
      <c r="I116" s="31"/>
      <c r="J116" s="31">
        <v>14320.937250000001</v>
      </c>
      <c r="K116" s="56"/>
      <c r="L116" s="31"/>
      <c r="M116"/>
      <c r="BH116" s="4"/>
    </row>
    <row r="117" spans="1:61" ht="18.75" x14ac:dyDescent="0.3">
      <c r="A117" s="29" t="s">
        <v>74</v>
      </c>
      <c r="B117" s="31">
        <v>8251.2261899999994</v>
      </c>
      <c r="C117" s="31">
        <v>859.13599999999997</v>
      </c>
      <c r="D117" s="31">
        <v>25788.134689999999</v>
      </c>
      <c r="E117" s="31">
        <v>1513.0820000000001</v>
      </c>
      <c r="F117" s="31">
        <v>15591.172</v>
      </c>
      <c r="G117" s="31"/>
      <c r="H117" s="31">
        <v>52002.75088</v>
      </c>
      <c r="I117" s="31"/>
      <c r="J117" s="31">
        <v>943896.58782999997</v>
      </c>
      <c r="K117" s="56"/>
      <c r="L117" s="31"/>
      <c r="M117"/>
      <c r="BH117" s="4"/>
    </row>
    <row r="118" spans="1:6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6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6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6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6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6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61" ht="23.25" x14ac:dyDescent="0.35">
      <c r="A124" s="48"/>
      <c r="B124" s="8" t="str">
        <f>"Zusammenstellung der Ländersteuern im " &amp; $D$1 &amp; " " &amp; $B$1 &amp; " nach Ländern"</f>
        <v>Zusammenstellung der Ländersteuern im 3. Quartal 2020 nach Ländern</v>
      </c>
      <c r="C124" s="8"/>
      <c r="D124" s="8"/>
      <c r="E124" s="8"/>
      <c r="F124" s="8"/>
      <c r="G124" s="8"/>
      <c r="H124" s="8"/>
      <c r="I124" s="34" t="s">
        <v>1</v>
      </c>
      <c r="J124" s="8"/>
      <c r="K124" s="8"/>
      <c r="L124" s="8"/>
      <c r="M124" s="6" t="s">
        <v>87</v>
      </c>
      <c r="N124" s="7" t="s">
        <v>1</v>
      </c>
      <c r="BI124"/>
    </row>
    <row r="125" spans="1:61" ht="24" thickBot="1" x14ac:dyDescent="0.4">
      <c r="A125" s="48"/>
      <c r="B125" s="40"/>
      <c r="C125" s="40"/>
      <c r="D125" s="40"/>
      <c r="E125" s="40"/>
      <c r="F125" s="58" t="s">
        <v>117</v>
      </c>
      <c r="G125" s="40"/>
      <c r="H125" s="40"/>
      <c r="I125" s="40"/>
      <c r="J125" s="40"/>
      <c r="K125" s="40"/>
      <c r="L125" s="40"/>
    </row>
    <row r="126" spans="1:61" ht="18.75" thickTop="1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9"/>
    </row>
    <row r="127" spans="1:61" x14ac:dyDescent="0.25">
      <c r="A127" s="10" t="s">
        <v>3</v>
      </c>
      <c r="B127" s="10" t="s">
        <v>32</v>
      </c>
      <c r="C127" s="10" t="s">
        <v>33</v>
      </c>
      <c r="D127" s="10" t="s">
        <v>34</v>
      </c>
      <c r="E127" s="10" t="s">
        <v>35</v>
      </c>
      <c r="F127" s="10" t="s">
        <v>36</v>
      </c>
      <c r="G127" s="10" t="s">
        <v>37</v>
      </c>
      <c r="H127" s="10" t="s">
        <v>38</v>
      </c>
      <c r="I127" s="10" t="s">
        <v>39</v>
      </c>
      <c r="J127" s="10" t="s">
        <v>40</v>
      </c>
      <c r="K127" s="10" t="s">
        <v>41</v>
      </c>
      <c r="L127" s="10" t="s">
        <v>42</v>
      </c>
      <c r="M127" s="10" t="s">
        <v>116</v>
      </c>
    </row>
    <row r="128" spans="1:61" ht="18.75" thickBot="1" x14ac:dyDescent="0.3">
      <c r="A128" s="11" t="s">
        <v>1</v>
      </c>
      <c r="B128" s="11"/>
      <c r="C128" s="11" t="s">
        <v>44</v>
      </c>
      <c r="D128" s="11"/>
      <c r="E128" s="11" t="s">
        <v>45</v>
      </c>
      <c r="F128" s="11"/>
      <c r="G128" s="11" t="s">
        <v>46</v>
      </c>
      <c r="H128" s="11" t="s">
        <v>47</v>
      </c>
      <c r="I128" s="11" t="s">
        <v>48</v>
      </c>
      <c r="J128" s="11"/>
      <c r="K128" s="11"/>
      <c r="L128" s="11"/>
      <c r="M128" s="11" t="s">
        <v>49</v>
      </c>
    </row>
    <row r="129" spans="1:13" ht="18.75" thickTop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x14ac:dyDescent="0.25">
      <c r="A130" s="12" t="s">
        <v>8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x14ac:dyDescent="0.25">
      <c r="A131" s="20" t="s">
        <v>88</v>
      </c>
      <c r="B131" s="13">
        <v>-21.37115</v>
      </c>
      <c r="C131" s="13">
        <v>16.739540000000002</v>
      </c>
      <c r="D131" s="13">
        <v>-0.30692999999999998</v>
      </c>
      <c r="E131" s="13">
        <v>0.17130999999999999</v>
      </c>
      <c r="F131" s="13">
        <v>0</v>
      </c>
      <c r="G131" s="13">
        <v>4.3989700000000003</v>
      </c>
      <c r="H131" s="13">
        <v>9.2999999999999992E-3</v>
      </c>
      <c r="I131" s="13">
        <v>0</v>
      </c>
      <c r="J131" s="13">
        <v>0</v>
      </c>
      <c r="K131" s="13">
        <v>0</v>
      </c>
      <c r="L131" s="13">
        <v>0</v>
      </c>
      <c r="M131" s="13">
        <v>-0.35896</v>
      </c>
    </row>
    <row r="132" spans="1:13" x14ac:dyDescent="0.25">
      <c r="A132" s="20" t="s">
        <v>89</v>
      </c>
      <c r="B132" s="13">
        <v>626998.02789000003</v>
      </c>
      <c r="C132" s="13">
        <v>311766.76364000002</v>
      </c>
      <c r="D132" s="13">
        <v>181028.88673</v>
      </c>
      <c r="E132" s="13">
        <v>90230.843850000005</v>
      </c>
      <c r="F132" s="13">
        <v>8934.3314399999999</v>
      </c>
      <c r="G132" s="13">
        <v>628430.54561999999</v>
      </c>
      <c r="H132" s="13">
        <v>141689.51999999999</v>
      </c>
      <c r="I132" s="13">
        <v>54880.462489999998</v>
      </c>
      <c r="J132" s="13">
        <v>53284.381119999998</v>
      </c>
      <c r="K132" s="13">
        <v>22614.05128</v>
      </c>
      <c r="L132" s="13">
        <v>96863.615619999997</v>
      </c>
      <c r="M132" s="13">
        <v>2216721.4296800001</v>
      </c>
    </row>
    <row r="133" spans="1:13" x14ac:dyDescent="0.25">
      <c r="A133" s="20" t="s">
        <v>148</v>
      </c>
      <c r="B133" s="13">
        <v>503910.81353666668</v>
      </c>
      <c r="C133" s="13">
        <v>557377.89580000006</v>
      </c>
      <c r="D133" s="13">
        <v>359711.33022</v>
      </c>
      <c r="E133" s="13">
        <v>164246.04527999999</v>
      </c>
      <c r="F133" s="13">
        <v>34736.824829999998</v>
      </c>
      <c r="G133" s="13">
        <v>875240.54284999997</v>
      </c>
      <c r="H133" s="13">
        <v>315319.36022999999</v>
      </c>
      <c r="I133" s="13">
        <v>197097.84865</v>
      </c>
      <c r="J133" s="13">
        <v>100222.57753</v>
      </c>
      <c r="K133" s="13">
        <v>53768.95577</v>
      </c>
      <c r="L133" s="13">
        <v>212127.82393000001</v>
      </c>
      <c r="M133" s="13">
        <v>3373760.0186266666</v>
      </c>
    </row>
    <row r="134" spans="1:13" x14ac:dyDescent="0.25">
      <c r="A134" s="20" t="s">
        <v>90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42"/>
    </row>
    <row r="135" spans="1:13" x14ac:dyDescent="0.25">
      <c r="A135" s="20" t="s">
        <v>83</v>
      </c>
      <c r="B135" s="13">
        <v>69172.141250000001</v>
      </c>
      <c r="C135" s="13">
        <v>66510.441860000006</v>
      </c>
      <c r="D135" s="13">
        <v>39231.67871</v>
      </c>
      <c r="E135" s="13">
        <v>46424.533100000001</v>
      </c>
      <c r="F135" s="13">
        <v>7069.6149400000004</v>
      </c>
      <c r="G135" s="13">
        <v>111750.53638999999</v>
      </c>
      <c r="H135" s="13">
        <v>49595.126049999999</v>
      </c>
      <c r="I135" s="13">
        <v>17496.795989999999</v>
      </c>
      <c r="J135" s="13">
        <v>20406.909960000001</v>
      </c>
      <c r="K135" s="13">
        <v>3406.0742500000001</v>
      </c>
      <c r="L135" s="13">
        <v>17318.493470000001</v>
      </c>
      <c r="M135" s="13">
        <v>448382.34597000002</v>
      </c>
    </row>
    <row r="136" spans="1:13" hidden="1" x14ac:dyDescent="0.25">
      <c r="A136" s="20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42"/>
    </row>
    <row r="137" spans="1:13" x14ac:dyDescent="0.25">
      <c r="A137" s="20" t="s">
        <v>91</v>
      </c>
      <c r="B137" s="13">
        <v>96.860830000000007</v>
      </c>
      <c r="C137" s="13">
        <v>17.358820000000001</v>
      </c>
      <c r="D137" s="13">
        <v>0</v>
      </c>
      <c r="E137" s="13">
        <v>0</v>
      </c>
      <c r="F137" s="13">
        <v>-2.3800000000000002E-3</v>
      </c>
      <c r="G137" s="13">
        <v>193.93124</v>
      </c>
      <c r="H137" s="13">
        <v>29.152339999999999</v>
      </c>
      <c r="I137" s="13">
        <v>0</v>
      </c>
      <c r="J137" s="13">
        <v>1115.5124499999999</v>
      </c>
      <c r="K137" s="13">
        <v>0</v>
      </c>
      <c r="L137" s="13">
        <v>241.34200000000001</v>
      </c>
      <c r="M137" s="13">
        <v>1694.1552999999999</v>
      </c>
    </row>
    <row r="138" spans="1:13" x14ac:dyDescent="0.25">
      <c r="A138" s="20" t="s">
        <v>199</v>
      </c>
      <c r="B138" s="13">
        <v>0</v>
      </c>
      <c r="C138" s="13">
        <v>0</v>
      </c>
      <c r="D138" s="13">
        <v>7.31114</v>
      </c>
      <c r="E138" s="13">
        <v>0</v>
      </c>
      <c r="F138" s="13">
        <v>0</v>
      </c>
      <c r="G138" s="13">
        <v>249.0633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256.37443999999999</v>
      </c>
    </row>
    <row r="139" spans="1:13" x14ac:dyDescent="0.25">
      <c r="A139" s="20" t="s">
        <v>200</v>
      </c>
      <c r="B139" s="13">
        <v>51329.160799999998</v>
      </c>
      <c r="C139" s="13">
        <v>51947.657469999998</v>
      </c>
      <c r="D139" s="13">
        <v>32112.652590000002</v>
      </c>
      <c r="E139" s="13">
        <v>38008.893709999997</v>
      </c>
      <c r="F139" s="13">
        <v>5551.2342799999997</v>
      </c>
      <c r="G139" s="13">
        <v>86390.091690000001</v>
      </c>
      <c r="H139" s="13">
        <v>38888.982669999998</v>
      </c>
      <c r="I139" s="13">
        <v>13194.59981</v>
      </c>
      <c r="J139" s="13">
        <v>15405.86059</v>
      </c>
      <c r="K139" s="13">
        <v>2470.4766300000001</v>
      </c>
      <c r="L139" s="13">
        <v>12447.19333</v>
      </c>
      <c r="M139" s="13">
        <v>347746.80356999999</v>
      </c>
    </row>
    <row r="140" spans="1:13" x14ac:dyDescent="0.25">
      <c r="A140" s="20" t="s">
        <v>201</v>
      </c>
      <c r="B140" s="13">
        <v>17746.119620000001</v>
      </c>
      <c r="C140" s="13">
        <v>14545.425569999999</v>
      </c>
      <c r="D140" s="13">
        <v>7111.7149799999997</v>
      </c>
      <c r="E140" s="13">
        <v>8415.6393900000003</v>
      </c>
      <c r="F140" s="13">
        <v>1518.3830399999999</v>
      </c>
      <c r="G140" s="13">
        <v>24917.45016</v>
      </c>
      <c r="H140" s="13">
        <v>10676.991040000001</v>
      </c>
      <c r="I140" s="13">
        <v>4302.1961799999999</v>
      </c>
      <c r="J140" s="13">
        <v>3885.53692</v>
      </c>
      <c r="K140" s="13">
        <v>935.59762000000001</v>
      </c>
      <c r="L140" s="13">
        <v>4629.9581400000006</v>
      </c>
      <c r="M140" s="24">
        <v>98685.012660000008</v>
      </c>
    </row>
    <row r="141" spans="1:13" x14ac:dyDescent="0.25">
      <c r="A141" s="20" t="s">
        <v>92</v>
      </c>
      <c r="B141" s="13">
        <v>15781.771570000001</v>
      </c>
      <c r="C141" s="13">
        <v>12773.59201</v>
      </c>
      <c r="D141" s="13">
        <v>7137.4422199999999</v>
      </c>
      <c r="E141" s="13">
        <v>4642.2925800000003</v>
      </c>
      <c r="F141" s="13">
        <v>1084.7577200000001</v>
      </c>
      <c r="G141" s="13">
        <v>18703.3704</v>
      </c>
      <c r="H141" s="13">
        <v>9504.1625000000004</v>
      </c>
      <c r="I141" s="13">
        <v>3148.4857699999998</v>
      </c>
      <c r="J141" s="13">
        <v>2306.09764</v>
      </c>
      <c r="K141" s="13">
        <v>763.76594</v>
      </c>
      <c r="L141" s="13">
        <v>3187.40137</v>
      </c>
      <c r="M141" s="13">
        <v>79033.139720000006</v>
      </c>
    </row>
    <row r="142" spans="1:13" x14ac:dyDescent="0.25">
      <c r="A142" s="20" t="s">
        <v>93</v>
      </c>
      <c r="B142" s="13">
        <v>46378.961340000002</v>
      </c>
      <c r="C142" s="13">
        <v>11640.25632</v>
      </c>
      <c r="D142" s="13">
        <v>3616.6990900000001</v>
      </c>
      <c r="E142" s="13">
        <v>6517.9396200000001</v>
      </c>
      <c r="F142" s="13">
        <v>1280.46208</v>
      </c>
      <c r="G142" s="13">
        <v>42442.7814</v>
      </c>
      <c r="H142" s="13">
        <v>8679.2670400000006</v>
      </c>
      <c r="I142" s="13">
        <v>6650.6405800000002</v>
      </c>
      <c r="J142" s="13">
        <v>2779.62653</v>
      </c>
      <c r="K142" s="13">
        <v>8666.85167</v>
      </c>
      <c r="L142" s="13">
        <v>3852.0631800000001</v>
      </c>
      <c r="M142" s="13">
        <v>142505.54884999999</v>
      </c>
    </row>
    <row r="143" spans="1:13" ht="18.75" thickBot="1" x14ac:dyDescent="0.3">
      <c r="A143" s="43" t="s">
        <v>94</v>
      </c>
      <c r="B143" s="13">
        <v>0</v>
      </c>
      <c r="C143" s="13">
        <v>1.3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1.3</v>
      </c>
    </row>
    <row r="144" spans="1:13" ht="18.75" x14ac:dyDescent="0.3">
      <c r="A144" s="44" t="s">
        <v>1</v>
      </c>
      <c r="B144" s="55" t="s">
        <v>1</v>
      </c>
      <c r="C144" s="55" t="s">
        <v>1</v>
      </c>
      <c r="D144" s="55" t="s">
        <v>1</v>
      </c>
      <c r="E144" s="55" t="s">
        <v>1</v>
      </c>
      <c r="F144" s="55" t="s">
        <v>1</v>
      </c>
      <c r="G144" s="55" t="s">
        <v>1</v>
      </c>
      <c r="H144" s="55" t="s">
        <v>1</v>
      </c>
      <c r="I144" s="55" t="s">
        <v>1</v>
      </c>
      <c r="J144" s="55" t="s">
        <v>1</v>
      </c>
      <c r="K144" s="55" t="s">
        <v>1</v>
      </c>
      <c r="L144" s="55" t="s">
        <v>1</v>
      </c>
      <c r="M144" s="55" t="s">
        <v>1</v>
      </c>
    </row>
    <row r="145" spans="1:60" ht="19.5" thickBot="1" x14ac:dyDescent="0.35">
      <c r="A145" s="45" t="s">
        <v>95</v>
      </c>
      <c r="B145" s="22">
        <v>1262220.3444366667</v>
      </c>
      <c r="C145" s="22">
        <v>960086.98916999996</v>
      </c>
      <c r="D145" s="22">
        <v>590725.73004000005</v>
      </c>
      <c r="E145" s="22">
        <v>312061.82574</v>
      </c>
      <c r="F145" s="22">
        <v>53105.991009999998</v>
      </c>
      <c r="G145" s="22">
        <v>1676572.17563</v>
      </c>
      <c r="H145" s="22">
        <v>524787.44512000005</v>
      </c>
      <c r="I145" s="22">
        <v>279274.23348</v>
      </c>
      <c r="J145" s="22">
        <v>178999.59278000001</v>
      </c>
      <c r="K145" s="22">
        <v>89219.698910000006</v>
      </c>
      <c r="L145" s="22">
        <v>333349.39756999997</v>
      </c>
      <c r="M145" s="22">
        <v>6260403.423886667</v>
      </c>
    </row>
    <row r="146" spans="1:60" s="3" customFormat="1" ht="15" thickTop="1" x14ac:dyDescent="0.2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ht="18.75" thickBot="1" x14ac:dyDescent="0.3"/>
    <row r="148" spans="1:60" ht="18.75" thickTop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/>
      <c r="L148"/>
      <c r="M148"/>
      <c r="BF148" s="4"/>
      <c r="BG148" s="4"/>
      <c r="BH148" s="4"/>
    </row>
    <row r="149" spans="1:60" x14ac:dyDescent="0.25">
      <c r="A149" s="10" t="s">
        <v>3</v>
      </c>
      <c r="B149" s="10" t="s">
        <v>76</v>
      </c>
      <c r="C149" s="10" t="s">
        <v>77</v>
      </c>
      <c r="D149" s="10" t="s">
        <v>78</v>
      </c>
      <c r="E149" s="10" t="s">
        <v>79</v>
      </c>
      <c r="F149" s="10" t="s">
        <v>80</v>
      </c>
      <c r="G149" s="10"/>
      <c r="H149" s="10" t="s">
        <v>99</v>
      </c>
      <c r="I149" s="10"/>
      <c r="J149" s="10" t="s">
        <v>99</v>
      </c>
      <c r="K149"/>
      <c r="L149"/>
      <c r="M149"/>
      <c r="BF149" s="4"/>
      <c r="BG149" s="4"/>
      <c r="BH149" s="4"/>
    </row>
    <row r="150" spans="1:60" ht="18.75" thickBot="1" x14ac:dyDescent="0.3">
      <c r="A150" s="11" t="s">
        <v>1</v>
      </c>
      <c r="B150" s="11"/>
      <c r="C150" s="11" t="s">
        <v>81</v>
      </c>
      <c r="D150" s="11"/>
      <c r="E150" s="11" t="s">
        <v>82</v>
      </c>
      <c r="F150" s="11"/>
      <c r="G150" s="10"/>
      <c r="H150" s="11" t="s">
        <v>130</v>
      </c>
      <c r="I150" s="10"/>
      <c r="J150" s="11"/>
      <c r="K150"/>
      <c r="L150"/>
      <c r="M150"/>
      <c r="BF150" s="4"/>
      <c r="BG150" s="4"/>
      <c r="BH150" s="4"/>
    </row>
    <row r="151" spans="1:60" ht="18.75" thickTop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/>
      <c r="L151"/>
      <c r="M151"/>
      <c r="BF151" s="4"/>
      <c r="BG151" s="4"/>
      <c r="BH151" s="4"/>
    </row>
    <row r="152" spans="1:60" x14ac:dyDescent="0.25">
      <c r="A152" s="12" t="s">
        <v>8</v>
      </c>
      <c r="B152" s="20"/>
      <c r="C152" s="20"/>
      <c r="D152" s="20"/>
      <c r="E152" s="20"/>
      <c r="F152" s="20"/>
      <c r="G152" s="20"/>
      <c r="H152" s="20"/>
      <c r="I152" s="20"/>
      <c r="J152" s="20"/>
      <c r="K152"/>
      <c r="L152"/>
      <c r="M152"/>
      <c r="BF152" s="4"/>
      <c r="BG152" s="4"/>
      <c r="BH152" s="4"/>
    </row>
    <row r="153" spans="1:60" x14ac:dyDescent="0.25">
      <c r="A153" s="20" t="s">
        <v>88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4"/>
      <c r="H153" s="13">
        <v>0</v>
      </c>
      <c r="I153" s="14"/>
      <c r="J153" s="13">
        <v>-0.35896</v>
      </c>
      <c r="K153"/>
      <c r="L153"/>
      <c r="M153"/>
      <c r="BF153" s="4"/>
      <c r="BG153" s="4"/>
      <c r="BH153" s="4"/>
    </row>
    <row r="154" spans="1:60" x14ac:dyDescent="0.25">
      <c r="A154" s="20" t="s">
        <v>89</v>
      </c>
      <c r="B154" s="13">
        <v>16010.995290000001</v>
      </c>
      <c r="C154" s="13">
        <v>6741.6422300000004</v>
      </c>
      <c r="D154" s="13">
        <v>11458.33057</v>
      </c>
      <c r="E154" s="13">
        <v>6239.5717599999998</v>
      </c>
      <c r="F154" s="13">
        <v>4992.5201200000001</v>
      </c>
      <c r="G154" s="14"/>
      <c r="H154" s="13">
        <v>45443.059970000002</v>
      </c>
      <c r="I154" s="14"/>
      <c r="J154" s="13">
        <v>2262164.4896499999</v>
      </c>
      <c r="K154"/>
      <c r="L154"/>
      <c r="M154"/>
      <c r="BF154" s="4"/>
      <c r="BG154" s="4"/>
      <c r="BH154" s="4"/>
    </row>
    <row r="155" spans="1:60" x14ac:dyDescent="0.25">
      <c r="A155" s="20" t="s">
        <v>148</v>
      </c>
      <c r="B155" s="13">
        <v>99928.733040000006</v>
      </c>
      <c r="C155" s="13">
        <v>63549.455190000001</v>
      </c>
      <c r="D155" s="13">
        <v>103502.27914</v>
      </c>
      <c r="E155" s="13">
        <v>47857.584049999998</v>
      </c>
      <c r="F155" s="13">
        <v>40998.154309999998</v>
      </c>
      <c r="G155" s="14"/>
      <c r="H155" s="13">
        <v>355836.20572999999</v>
      </c>
      <c r="I155" s="14"/>
      <c r="J155" s="13">
        <v>3729596.2243566667</v>
      </c>
      <c r="K155"/>
      <c r="L155"/>
      <c r="M155"/>
      <c r="BF155" s="4"/>
      <c r="BG155" s="4"/>
      <c r="BH155" s="4"/>
    </row>
    <row r="156" spans="1:60" x14ac:dyDescent="0.25">
      <c r="A156" s="20" t="s">
        <v>90</v>
      </c>
      <c r="B156" s="13"/>
      <c r="C156" s="13"/>
      <c r="D156" s="13"/>
      <c r="E156" s="13"/>
      <c r="F156" s="13"/>
      <c r="G156" s="14"/>
      <c r="H156" s="42"/>
      <c r="I156" s="14"/>
      <c r="J156" s="42"/>
      <c r="K156"/>
      <c r="L156"/>
      <c r="M156"/>
      <c r="BF156" s="4"/>
      <c r="BG156" s="4"/>
      <c r="BH156" s="4"/>
    </row>
    <row r="157" spans="1:60" x14ac:dyDescent="0.25">
      <c r="A157" s="20" t="s">
        <v>83</v>
      </c>
      <c r="B157" s="13">
        <v>12282.25207</v>
      </c>
      <c r="C157" s="13">
        <v>7417.5744100000002</v>
      </c>
      <c r="D157" s="13">
        <v>18949.481479999999</v>
      </c>
      <c r="E157" s="13">
        <v>12149.658600000001</v>
      </c>
      <c r="F157" s="13">
        <v>10089.572969999999</v>
      </c>
      <c r="G157" s="14"/>
      <c r="H157" s="13">
        <v>60888.539530000002</v>
      </c>
      <c r="I157" s="14"/>
      <c r="J157" s="13">
        <v>509270.88549999997</v>
      </c>
      <c r="K157"/>
      <c r="L157"/>
      <c r="M157"/>
      <c r="BF157" s="4"/>
      <c r="BG157" s="4"/>
      <c r="BH157" s="4"/>
    </row>
    <row r="158" spans="1:60" hidden="1" x14ac:dyDescent="0.25">
      <c r="A158" s="20"/>
      <c r="B158" s="46"/>
      <c r="C158" s="13"/>
      <c r="D158" s="13"/>
      <c r="E158" s="13"/>
      <c r="F158" s="13"/>
      <c r="G158" s="14"/>
      <c r="H158" s="42"/>
      <c r="I158" s="14"/>
      <c r="J158" s="42"/>
      <c r="K158"/>
      <c r="L158"/>
      <c r="M158"/>
      <c r="BF158" s="4"/>
      <c r="BG158" s="4"/>
      <c r="BH158" s="4"/>
    </row>
    <row r="159" spans="1:60" x14ac:dyDescent="0.25">
      <c r="A159" s="20" t="s">
        <v>91</v>
      </c>
      <c r="B159" s="13">
        <v>30.980250000000002</v>
      </c>
      <c r="C159" s="13">
        <v>0</v>
      </c>
      <c r="D159" s="13">
        <v>17.860040000000001</v>
      </c>
      <c r="E159" s="13">
        <v>18.929130000000001</v>
      </c>
      <c r="F159" s="13">
        <v>0</v>
      </c>
      <c r="G159" s="14"/>
      <c r="H159" s="13">
        <v>67.769419999999997</v>
      </c>
      <c r="I159" s="14"/>
      <c r="J159" s="13">
        <v>1761.92472</v>
      </c>
      <c r="K159"/>
      <c r="L159"/>
      <c r="M159"/>
      <c r="BF159" s="4"/>
      <c r="BG159" s="4"/>
      <c r="BH159" s="4"/>
    </row>
    <row r="160" spans="1:60" x14ac:dyDescent="0.25">
      <c r="A160" s="20" t="s">
        <v>199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4"/>
      <c r="H160" s="13">
        <v>0</v>
      </c>
      <c r="I160" s="14"/>
      <c r="J160" s="13">
        <v>256.37443999999999</v>
      </c>
      <c r="K160"/>
      <c r="L160"/>
      <c r="M160"/>
      <c r="BF160" s="4"/>
      <c r="BG160" s="4"/>
      <c r="BH160" s="4"/>
    </row>
    <row r="161" spans="1:60" x14ac:dyDescent="0.25">
      <c r="A161" s="20" t="s">
        <v>200</v>
      </c>
      <c r="B161" s="13">
        <v>9244.9084299999995</v>
      </c>
      <c r="C161" s="13">
        <v>5558.64599</v>
      </c>
      <c r="D161" s="13">
        <v>14156.36886</v>
      </c>
      <c r="E161" s="13">
        <v>9422.0000899999995</v>
      </c>
      <c r="F161" s="13">
        <v>7601.7134999999998</v>
      </c>
      <c r="G161" s="14"/>
      <c r="H161" s="13">
        <v>45983.636870000002</v>
      </c>
      <c r="I161" s="14"/>
      <c r="J161" s="13">
        <v>393730.44043999998</v>
      </c>
      <c r="K161"/>
      <c r="L161"/>
      <c r="M161"/>
      <c r="BF161" s="4"/>
      <c r="BG161" s="4"/>
      <c r="BH161" s="4"/>
    </row>
    <row r="162" spans="1:60" x14ac:dyDescent="0.25">
      <c r="A162" s="20" t="s">
        <v>201</v>
      </c>
      <c r="B162" s="13">
        <v>3006.36339</v>
      </c>
      <c r="C162" s="13">
        <v>1858.92842</v>
      </c>
      <c r="D162" s="13">
        <v>4775.2525800000003</v>
      </c>
      <c r="E162" s="13">
        <v>2708.7293800000002</v>
      </c>
      <c r="F162" s="13">
        <v>2487.8594699999999</v>
      </c>
      <c r="G162" s="14"/>
      <c r="H162" s="24">
        <v>14837.133240000001</v>
      </c>
      <c r="I162" s="14"/>
      <c r="J162" s="24">
        <v>113522.1459</v>
      </c>
      <c r="K162"/>
      <c r="L162"/>
      <c r="M162"/>
      <c r="BF162" s="4"/>
      <c r="BG162" s="4"/>
      <c r="BH162" s="4"/>
    </row>
    <row r="163" spans="1:60" x14ac:dyDescent="0.25">
      <c r="A163" s="20" t="s">
        <v>92</v>
      </c>
      <c r="B163" s="13">
        <v>2590.7842099999998</v>
      </c>
      <c r="C163" s="13">
        <v>1657.1500200000005</v>
      </c>
      <c r="D163" s="13">
        <v>3927.4053199999998</v>
      </c>
      <c r="E163" s="13">
        <v>2295.8220099999999</v>
      </c>
      <c r="F163" s="13">
        <v>2152.3783899999999</v>
      </c>
      <c r="G163" s="14"/>
      <c r="H163" s="13">
        <v>12623.53995</v>
      </c>
      <c r="I163" s="14"/>
      <c r="J163" s="13">
        <v>91656.679669999998</v>
      </c>
      <c r="K163"/>
      <c r="L163"/>
      <c r="M163"/>
      <c r="BF163" s="4"/>
      <c r="BG163" s="4"/>
      <c r="BH163" s="4"/>
    </row>
    <row r="164" spans="1:60" x14ac:dyDescent="0.25">
      <c r="A164" s="20" t="s">
        <v>93</v>
      </c>
      <c r="B164" s="13">
        <v>9815.9223000000002</v>
      </c>
      <c r="C164" s="13">
        <v>7238.4669399999993</v>
      </c>
      <c r="D164" s="13">
        <v>16205.465679999999</v>
      </c>
      <c r="E164" s="13">
        <v>9604.3021800000006</v>
      </c>
      <c r="F164" s="13">
        <v>6183.6377899999998</v>
      </c>
      <c r="G164" s="14"/>
      <c r="H164" s="13">
        <v>49047.794889999997</v>
      </c>
      <c r="I164" s="14"/>
      <c r="J164" s="13">
        <v>191553.34374000001</v>
      </c>
      <c r="K164"/>
      <c r="L164"/>
      <c r="M164"/>
      <c r="BF164" s="4"/>
      <c r="BG164" s="4"/>
      <c r="BH164" s="4"/>
    </row>
    <row r="165" spans="1:60" ht="18.75" thickBot="1" x14ac:dyDescent="0.3">
      <c r="A165" s="43" t="s">
        <v>94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4"/>
      <c r="H165" s="13">
        <v>0</v>
      </c>
      <c r="I165" s="14"/>
      <c r="J165" s="13">
        <v>1.3</v>
      </c>
      <c r="K165"/>
      <c r="L165"/>
      <c r="M165"/>
      <c r="BF165" s="4"/>
      <c r="BG165" s="4"/>
      <c r="BH165" s="4"/>
    </row>
    <row r="166" spans="1:60" s="3" customFormat="1" ht="18.75" x14ac:dyDescent="0.3">
      <c r="A166" s="44" t="s">
        <v>1</v>
      </c>
      <c r="B166" s="54" t="s">
        <v>1</v>
      </c>
      <c r="C166" s="54" t="s">
        <v>1</v>
      </c>
      <c r="D166" s="54" t="s">
        <v>1</v>
      </c>
      <c r="E166" s="54" t="s">
        <v>1</v>
      </c>
      <c r="F166" s="54" t="s">
        <v>1</v>
      </c>
      <c r="G166" s="14"/>
      <c r="H166" s="54" t="s">
        <v>1</v>
      </c>
      <c r="I166" s="14"/>
      <c r="J166" s="54" t="s">
        <v>1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60" ht="19.5" thickBot="1" x14ac:dyDescent="0.35">
      <c r="A167" s="50" t="s">
        <v>95</v>
      </c>
      <c r="B167" s="53">
        <v>140628.68690999999</v>
      </c>
      <c r="C167" s="53">
        <v>86604.288790000006</v>
      </c>
      <c r="D167" s="53">
        <v>154042.96218999999</v>
      </c>
      <c r="E167" s="53">
        <v>78146.938599999994</v>
      </c>
      <c r="F167" s="53">
        <v>64416.263579999999</v>
      </c>
      <c r="G167" s="53"/>
      <c r="H167" s="53">
        <v>523839.14007000002</v>
      </c>
      <c r="I167" s="53"/>
      <c r="J167" s="53">
        <v>6784242.5639566667</v>
      </c>
      <c r="K167"/>
      <c r="L167"/>
      <c r="M167"/>
      <c r="BF167" s="4"/>
      <c r="BG167" s="4"/>
      <c r="BH167" s="4"/>
    </row>
    <row r="168" spans="1:60" ht="18.75" thickTop="1" x14ac:dyDescent="0.25">
      <c r="A168" s="3"/>
      <c r="B168" s="3"/>
      <c r="C168" s="3"/>
      <c r="D168" s="3"/>
      <c r="E168" s="3"/>
      <c r="F168" s="3"/>
      <c r="G168" s="3"/>
      <c r="H168" s="3"/>
      <c r="I168" s="47"/>
      <c r="J168" s="47"/>
      <c r="K168" s="47"/>
      <c r="L168" s="3"/>
      <c r="M168" s="3"/>
    </row>
    <row r="169" spans="1:60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60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60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60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60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60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60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60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customFormat="1" ht="14.25" x14ac:dyDescent="0.2"/>
    <row r="216" spans="1:13" customFormat="1" ht="14.25" x14ac:dyDescent="0.2"/>
    <row r="217" spans="1:13" customFormat="1" ht="14.25" x14ac:dyDescent="0.2"/>
    <row r="218" spans="1:13" customFormat="1" ht="14.25" x14ac:dyDescent="0.2"/>
    <row r="219" spans="1:13" customFormat="1" ht="14.25" x14ac:dyDescent="0.2"/>
    <row r="220" spans="1:13" customFormat="1" ht="14.25" x14ac:dyDescent="0.2"/>
    <row r="221" spans="1:13" customFormat="1" ht="14.25" x14ac:dyDescent="0.2"/>
    <row r="222" spans="1:13" customFormat="1" ht="14.25" x14ac:dyDescent="0.2"/>
    <row r="223" spans="1:13" customFormat="1" ht="14.25" x14ac:dyDescent="0.2"/>
    <row r="224" spans="1:13" customFormat="1" ht="14.25" x14ac:dyDescent="0.2"/>
    <row r="225" customFormat="1" ht="14.25" x14ac:dyDescent="0.2"/>
    <row r="226" customFormat="1" ht="14.25" x14ac:dyDescent="0.2"/>
    <row r="227" customFormat="1" ht="14.25" x14ac:dyDescent="0.2"/>
    <row r="228" customFormat="1" ht="14.25" x14ac:dyDescent="0.2"/>
    <row r="229" customFormat="1" ht="14.25" x14ac:dyDescent="0.2"/>
    <row r="230" customFormat="1" ht="14.25" x14ac:dyDescent="0.2"/>
    <row r="231" customFormat="1" ht="14.25" x14ac:dyDescent="0.2"/>
    <row r="232" customFormat="1" ht="14.25" x14ac:dyDescent="0.2"/>
    <row r="233" customFormat="1" ht="14.25" x14ac:dyDescent="0.2"/>
    <row r="234" customFormat="1" ht="14.25" x14ac:dyDescent="0.2"/>
    <row r="235" customFormat="1" ht="14.25" x14ac:dyDescent="0.2"/>
    <row r="236" customFormat="1" ht="14.25" x14ac:dyDescent="0.2"/>
    <row r="237" customFormat="1" ht="14.25" x14ac:dyDescent="0.2"/>
    <row r="238" customFormat="1" ht="14.25" x14ac:dyDescent="0.2"/>
    <row r="239" customFormat="1" ht="14.25" x14ac:dyDescent="0.2"/>
    <row r="240" customFormat="1" ht="14.25" x14ac:dyDescent="0.2"/>
    <row r="241" customFormat="1" ht="14.25" x14ac:dyDescent="0.2"/>
    <row r="242" customFormat="1" ht="14.25" x14ac:dyDescent="0.2"/>
    <row r="243" customFormat="1" ht="14.25" x14ac:dyDescent="0.2"/>
    <row r="244" customFormat="1" ht="14.25" x14ac:dyDescent="0.2"/>
    <row r="245" customFormat="1" ht="14.25" x14ac:dyDescent="0.2"/>
    <row r="246" customFormat="1" ht="14.25" x14ac:dyDescent="0.2"/>
    <row r="247" customFormat="1" ht="14.25" x14ac:dyDescent="0.2"/>
    <row r="248" customFormat="1" ht="14.25" x14ac:dyDescent="0.2"/>
    <row r="249" customFormat="1" ht="14.25" x14ac:dyDescent="0.2"/>
    <row r="250" customFormat="1" ht="14.25" x14ac:dyDescent="0.2"/>
    <row r="251" customFormat="1" ht="14.25" x14ac:dyDescent="0.2"/>
    <row r="252" customFormat="1" ht="14.25" x14ac:dyDescent="0.2"/>
    <row r="253" customFormat="1" ht="14.25" x14ac:dyDescent="0.2"/>
    <row r="254" customFormat="1" ht="14.25" x14ac:dyDescent="0.2"/>
    <row r="255" customFormat="1" ht="14.25" x14ac:dyDescent="0.2"/>
    <row r="256" customFormat="1" ht="14.25" x14ac:dyDescent="0.2"/>
    <row r="257" customFormat="1" ht="14.25" x14ac:dyDescent="0.2"/>
    <row r="258" customFormat="1" ht="14.25" x14ac:dyDescent="0.2"/>
    <row r="259" customFormat="1" ht="14.25" x14ac:dyDescent="0.2"/>
    <row r="260" customFormat="1" ht="14.25" x14ac:dyDescent="0.2"/>
    <row r="261" customFormat="1" ht="14.25" x14ac:dyDescent="0.2"/>
    <row r="262" customFormat="1" ht="14.25" x14ac:dyDescent="0.2"/>
    <row r="263" customFormat="1" ht="14.25" x14ac:dyDescent="0.2"/>
    <row r="264" customFormat="1" ht="14.25" x14ac:dyDescent="0.2"/>
    <row r="265" customFormat="1" ht="14.25" x14ac:dyDescent="0.2"/>
    <row r="266" customFormat="1" ht="14.25" x14ac:dyDescent="0.2"/>
    <row r="267" customFormat="1" ht="14.25" x14ac:dyDescent="0.2"/>
    <row r="268" customFormat="1" ht="14.25" x14ac:dyDescent="0.2"/>
    <row r="269" customFormat="1" ht="14.25" x14ac:dyDescent="0.2"/>
    <row r="270" customFormat="1" ht="14.25" x14ac:dyDescent="0.2"/>
    <row r="271" customFormat="1" ht="14.25" x14ac:dyDescent="0.2"/>
    <row r="272" customFormat="1" ht="14.25" x14ac:dyDescent="0.2"/>
    <row r="273" customFormat="1" ht="14.25" x14ac:dyDescent="0.2"/>
    <row r="274" customFormat="1" ht="14.25" x14ac:dyDescent="0.2"/>
    <row r="275" customFormat="1" ht="14.25" x14ac:dyDescent="0.2"/>
    <row r="276" customFormat="1" ht="14.25" x14ac:dyDescent="0.2"/>
    <row r="277" customFormat="1" ht="14.25" x14ac:dyDescent="0.2"/>
    <row r="278" customFormat="1" ht="14.25" x14ac:dyDescent="0.2"/>
    <row r="279" customFormat="1" ht="14.25" x14ac:dyDescent="0.2"/>
    <row r="280" customFormat="1" ht="14.25" x14ac:dyDescent="0.2"/>
    <row r="281" customFormat="1" ht="14.25" x14ac:dyDescent="0.2"/>
    <row r="282" customFormat="1" ht="14.25" x14ac:dyDescent="0.2"/>
    <row r="283" customFormat="1" ht="14.25" x14ac:dyDescent="0.2"/>
    <row r="284" customFormat="1" ht="14.25" x14ac:dyDescent="0.2"/>
    <row r="285" customFormat="1" ht="14.25" x14ac:dyDescent="0.2"/>
    <row r="286" customFormat="1" ht="14.25" x14ac:dyDescent="0.2"/>
    <row r="287" customFormat="1" ht="14.25" x14ac:dyDescent="0.2"/>
    <row r="288" customFormat="1" ht="14.25" x14ac:dyDescent="0.2"/>
    <row r="289" customFormat="1" ht="14.25" x14ac:dyDescent="0.2"/>
    <row r="290" customFormat="1" ht="14.25" x14ac:dyDescent="0.2"/>
    <row r="291" customFormat="1" ht="14.25" x14ac:dyDescent="0.2"/>
    <row r="292" customFormat="1" ht="14.25" x14ac:dyDescent="0.2"/>
    <row r="293" customFormat="1" ht="14.25" x14ac:dyDescent="0.2"/>
    <row r="294" customFormat="1" ht="14.25" x14ac:dyDescent="0.2"/>
    <row r="295" customFormat="1" ht="14.25" x14ac:dyDescent="0.2"/>
    <row r="296" customFormat="1" ht="14.25" x14ac:dyDescent="0.2"/>
    <row r="297" customFormat="1" ht="14.25" x14ac:dyDescent="0.2"/>
    <row r="298" customFormat="1" ht="14.25" x14ac:dyDescent="0.2"/>
    <row r="299" customFormat="1" ht="14.25" x14ac:dyDescent="0.2"/>
    <row r="300" customFormat="1" ht="14.25" x14ac:dyDescent="0.2"/>
    <row r="301" customFormat="1" ht="14.25" x14ac:dyDescent="0.2"/>
    <row r="302" customFormat="1" ht="14.25" x14ac:dyDescent="0.2"/>
    <row r="303" customFormat="1" ht="14.25" x14ac:dyDescent="0.2"/>
    <row r="304" customFormat="1" ht="14.25" x14ac:dyDescent="0.2"/>
    <row r="305" customFormat="1" ht="14.25" x14ac:dyDescent="0.2"/>
    <row r="306" customFormat="1" ht="14.25" x14ac:dyDescent="0.2"/>
    <row r="307" customFormat="1" ht="14.25" x14ac:dyDescent="0.2"/>
    <row r="308" customFormat="1" ht="14.25" x14ac:dyDescent="0.2"/>
    <row r="309" customFormat="1" ht="14.25" x14ac:dyDescent="0.2"/>
    <row r="310" customFormat="1" ht="14.25" x14ac:dyDescent="0.2"/>
    <row r="311" customFormat="1" ht="14.25" x14ac:dyDescent="0.2"/>
    <row r="312" customFormat="1" ht="14.25" x14ac:dyDescent="0.2"/>
    <row r="313" customFormat="1" ht="14.25" x14ac:dyDescent="0.2"/>
    <row r="314" customFormat="1" ht="14.25" x14ac:dyDescent="0.2"/>
    <row r="315" customFormat="1" ht="14.25" x14ac:dyDescent="0.2"/>
    <row r="316" customFormat="1" ht="14.25" x14ac:dyDescent="0.2"/>
    <row r="317" customFormat="1" ht="14.25" x14ac:dyDescent="0.2"/>
    <row r="318" customFormat="1" ht="14.25" x14ac:dyDescent="0.2"/>
    <row r="319" customFormat="1" ht="14.25" x14ac:dyDescent="0.2"/>
    <row r="320" customFormat="1" ht="14.25" x14ac:dyDescent="0.2"/>
    <row r="321" customFormat="1" ht="14.25" x14ac:dyDescent="0.2"/>
    <row r="322" customFormat="1" ht="14.25" x14ac:dyDescent="0.2"/>
    <row r="323" customFormat="1" ht="14.25" x14ac:dyDescent="0.2"/>
    <row r="324" customFormat="1" ht="14.25" x14ac:dyDescent="0.2"/>
    <row r="325" customFormat="1" ht="14.25" x14ac:dyDescent="0.2"/>
    <row r="326" customFormat="1" ht="14.25" x14ac:dyDescent="0.2"/>
    <row r="327" customFormat="1" ht="14.25" x14ac:dyDescent="0.2"/>
    <row r="328" customFormat="1" ht="14.25" x14ac:dyDescent="0.2"/>
    <row r="329" customFormat="1" ht="14.25" x14ac:dyDescent="0.2"/>
    <row r="330" customFormat="1" ht="14.25" x14ac:dyDescent="0.2"/>
    <row r="331" customFormat="1" ht="14.25" x14ac:dyDescent="0.2"/>
    <row r="332" customFormat="1" ht="14.25" x14ac:dyDescent="0.2"/>
    <row r="333" customFormat="1" ht="14.25" x14ac:dyDescent="0.2"/>
    <row r="334" customFormat="1" ht="14.25" x14ac:dyDescent="0.2"/>
    <row r="335" customFormat="1" ht="14.25" x14ac:dyDescent="0.2"/>
    <row r="336" customFormat="1" ht="14.25" x14ac:dyDescent="0.2"/>
    <row r="337" customFormat="1" ht="14.25" x14ac:dyDescent="0.2"/>
    <row r="338" customFormat="1" ht="14.25" x14ac:dyDescent="0.2"/>
    <row r="339" customFormat="1" ht="14.25" x14ac:dyDescent="0.2"/>
    <row r="340" customFormat="1" ht="14.25" x14ac:dyDescent="0.2"/>
    <row r="341" customFormat="1" ht="14.25" x14ac:dyDescent="0.2"/>
    <row r="342" customFormat="1" ht="14.25" x14ac:dyDescent="0.2"/>
    <row r="343" customFormat="1" ht="14.25" x14ac:dyDescent="0.2"/>
    <row r="344" customFormat="1" ht="14.25" x14ac:dyDescent="0.2"/>
    <row r="345" customFormat="1" ht="14.25" x14ac:dyDescent="0.2"/>
    <row r="346" customFormat="1" ht="14.25" x14ac:dyDescent="0.2"/>
    <row r="347" customFormat="1" ht="14.25" x14ac:dyDescent="0.2"/>
    <row r="348" customFormat="1" ht="14.25" x14ac:dyDescent="0.2"/>
    <row r="349" customFormat="1" ht="14.25" x14ac:dyDescent="0.2"/>
    <row r="350" customFormat="1" ht="14.25" x14ac:dyDescent="0.2"/>
    <row r="351" customFormat="1" ht="14.25" x14ac:dyDescent="0.2"/>
    <row r="352" customFormat="1" ht="14.25" x14ac:dyDescent="0.2"/>
    <row r="353" customFormat="1" ht="14.25" x14ac:dyDescent="0.2"/>
    <row r="354" customFormat="1" ht="14.25" x14ac:dyDescent="0.2"/>
    <row r="355" customFormat="1" ht="14.25" x14ac:dyDescent="0.2"/>
    <row r="356" customFormat="1" ht="14.25" x14ac:dyDescent="0.2"/>
    <row r="357" customFormat="1" ht="14.25" x14ac:dyDescent="0.2"/>
    <row r="358" customFormat="1" ht="14.25" x14ac:dyDescent="0.2"/>
    <row r="359" customFormat="1" ht="14.25" x14ac:dyDescent="0.2"/>
    <row r="360" customFormat="1" ht="14.25" x14ac:dyDescent="0.2"/>
    <row r="361" customFormat="1" ht="14.25" x14ac:dyDescent="0.2"/>
    <row r="362" customFormat="1" ht="14.25" x14ac:dyDescent="0.2"/>
    <row r="363" customFormat="1" ht="14.25" x14ac:dyDescent="0.2"/>
    <row r="364" customFormat="1" ht="14.25" x14ac:dyDescent="0.2"/>
    <row r="365" customFormat="1" ht="14.25" x14ac:dyDescent="0.2"/>
    <row r="366" customFormat="1" ht="14.25" x14ac:dyDescent="0.2"/>
    <row r="367" customFormat="1" ht="14.25" x14ac:dyDescent="0.2"/>
    <row r="368" customFormat="1" ht="14.25" x14ac:dyDescent="0.2"/>
    <row r="369" customFormat="1" ht="14.25" x14ac:dyDescent="0.2"/>
    <row r="370" customFormat="1" ht="14.25" x14ac:dyDescent="0.2"/>
    <row r="371" customFormat="1" ht="14.25" x14ac:dyDescent="0.2"/>
    <row r="372" customFormat="1" ht="14.25" x14ac:dyDescent="0.2"/>
    <row r="373" customFormat="1" ht="14.25" x14ac:dyDescent="0.2"/>
    <row r="374" customFormat="1" ht="14.25" x14ac:dyDescent="0.2"/>
    <row r="375" customFormat="1" ht="14.25" x14ac:dyDescent="0.2"/>
    <row r="376" customFormat="1" ht="14.25" x14ac:dyDescent="0.2"/>
    <row r="377" customFormat="1" ht="14.25" x14ac:dyDescent="0.2"/>
    <row r="378" customFormat="1" ht="14.25" x14ac:dyDescent="0.2"/>
    <row r="379" customFormat="1" ht="14.25" x14ac:dyDescent="0.2"/>
    <row r="380" customFormat="1" ht="14.25" x14ac:dyDescent="0.2"/>
    <row r="381" customFormat="1" ht="14.25" x14ac:dyDescent="0.2"/>
    <row r="382" customFormat="1" ht="14.25" x14ac:dyDescent="0.2"/>
    <row r="383" customFormat="1" ht="14.25" x14ac:dyDescent="0.2"/>
    <row r="384" customFormat="1" ht="14.25" x14ac:dyDescent="0.2"/>
    <row r="385" customFormat="1" ht="14.25" x14ac:dyDescent="0.2"/>
    <row r="386" customFormat="1" ht="14.25" x14ac:dyDescent="0.2"/>
    <row r="387" customFormat="1" ht="14.25" x14ac:dyDescent="0.2"/>
    <row r="388" customFormat="1" ht="14.25" x14ac:dyDescent="0.2"/>
    <row r="389" customFormat="1" ht="14.25" x14ac:dyDescent="0.2"/>
    <row r="390" customFormat="1" ht="14.25" x14ac:dyDescent="0.2"/>
    <row r="391" customFormat="1" ht="14.25" x14ac:dyDescent="0.2"/>
    <row r="392" customFormat="1" ht="14.25" x14ac:dyDescent="0.2"/>
    <row r="393" customFormat="1" ht="14.25" x14ac:dyDescent="0.2"/>
    <row r="394" customFormat="1" ht="14.25" x14ac:dyDescent="0.2"/>
    <row r="395" customFormat="1" ht="14.25" x14ac:dyDescent="0.2"/>
    <row r="396" customFormat="1" ht="14.25" x14ac:dyDescent="0.2"/>
    <row r="397" customFormat="1" ht="14.25" x14ac:dyDescent="0.2"/>
    <row r="398" customFormat="1" ht="14.25" x14ac:dyDescent="0.2"/>
    <row r="399" customFormat="1" ht="14.25" x14ac:dyDescent="0.2"/>
    <row r="400" customFormat="1" ht="14.25" x14ac:dyDescent="0.2"/>
  </sheetData>
  <phoneticPr fontId="0" type="noConversion"/>
  <pageMargins left="0.6692913385826772" right="0.62992125984251968" top="0.70866141732283472" bottom="0.51181102362204722" header="0.23622047244094491" footer="0.51181102362204722"/>
  <pageSetup paperSize="9" scale="48" orientation="landscape" r:id="rId1"/>
  <headerFooter alignWithMargins="0">
    <oddHeader xml:space="preserve">&amp;L&amp;"Times New Roman,Fett Kursiv"&amp;14BMF - I A 6 &amp;C&amp;"Times New Roman,Fett Kursiv"&amp;14 &amp;12
 &amp;18
 &amp;R&amp;"Times New Roman,Fett Kursiv"&amp;14&amp;D
 </oddHeader>
  </headerFooter>
  <rowBreaks count="2" manualBreakCount="2">
    <brk id="60" max="16383" man="1"/>
    <brk id="1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Monat</vt:lpstr>
      <vt:lpstr>Monat2</vt:lpstr>
      <vt:lpstr>Monat!Druckbereich</vt:lpstr>
      <vt:lpstr>Monat2!Druckbereich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2020-10-14T08:18:23Z</dcterms:created>
  <dcterms:modified xsi:type="dcterms:W3CDTF">2020-10-14T08:19:17Z</dcterms:modified>
</cp:coreProperties>
</file>